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later\OneDrive - AxessPointe Community Health Center\Desktop\ADMIN 2024\KKCC\KKCC_ARPA_Bathrooms\KKCC bid docs\"/>
    </mc:Choice>
  </mc:AlternateContent>
  <xr:revisionPtr revIDLastSave="0" documentId="13_ncr:1_{10CC9D72-A67C-421C-89F9-DAB4D6D730E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icing Proposal" sheetId="1" r:id="rId1"/>
    <sheet name="Rating Form" sheetId="2" r:id="rId2"/>
  </sheets>
  <definedNames>
    <definedName name="_xlnm.Print_Area" localSheetId="0">'Pricing Proposal'!$A$1:$M$135</definedName>
    <definedName name="_xlnm.Print_Area" localSheetId="1">'Rating Form'!$A$1:$J$58</definedName>
    <definedName name="_xlnm.Print_Titles" localSheetId="0">'Pricing Proposal'!$1:$6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2" l="1"/>
  <c r="O29" i="2"/>
  <c r="N29" i="2"/>
  <c r="N31" i="2" s="1"/>
  <c r="M29" i="2"/>
  <c r="M31" i="2" s="1"/>
  <c r="L29" i="2"/>
  <c r="P31" i="2"/>
  <c r="O31" i="2"/>
  <c r="L31" i="2"/>
  <c r="G42" i="2"/>
  <c r="I42" i="2"/>
  <c r="G49" i="2"/>
  <c r="J27" i="2" l="1"/>
  <c r="J25" i="2"/>
  <c r="J23" i="2"/>
  <c r="J21" i="2"/>
  <c r="J19" i="2"/>
  <c r="J17" i="2"/>
  <c r="J15" i="2"/>
  <c r="J13" i="2"/>
  <c r="J11" i="2"/>
  <c r="J9" i="2"/>
  <c r="P103" i="1"/>
  <c r="P100" i="1"/>
  <c r="P95" i="1"/>
  <c r="P92" i="1"/>
  <c r="M103" i="1"/>
  <c r="M102" i="1"/>
  <c r="P102" i="1" s="1"/>
  <c r="M101" i="1"/>
  <c r="P101" i="1" s="1"/>
  <c r="M100" i="1"/>
  <c r="M99" i="1"/>
  <c r="P99" i="1" s="1"/>
  <c r="M98" i="1"/>
  <c r="P98" i="1" s="1"/>
  <c r="M97" i="1"/>
  <c r="P97" i="1" s="1"/>
  <c r="M96" i="1"/>
  <c r="P96" i="1" s="1"/>
  <c r="M95" i="1"/>
  <c r="M94" i="1"/>
  <c r="P94" i="1" s="1"/>
  <c r="M93" i="1"/>
  <c r="P93" i="1" s="1"/>
  <c r="M92" i="1"/>
  <c r="M91" i="1"/>
  <c r="P91" i="1" s="1"/>
  <c r="M90" i="1"/>
  <c r="P90" i="1" s="1"/>
  <c r="M85" i="1"/>
  <c r="P85" i="1" s="1"/>
  <c r="M84" i="1"/>
  <c r="P84" i="1" s="1"/>
  <c r="M83" i="1"/>
  <c r="P83" i="1" s="1"/>
  <c r="M82" i="1"/>
  <c r="P82" i="1" s="1"/>
  <c r="M81" i="1"/>
  <c r="P81" i="1" s="1"/>
  <c r="M80" i="1"/>
  <c r="P80" i="1" s="1"/>
  <c r="M79" i="1"/>
  <c r="P79" i="1" s="1"/>
  <c r="M78" i="1"/>
  <c r="P78" i="1" s="1"/>
  <c r="M77" i="1"/>
  <c r="P77" i="1" s="1"/>
  <c r="M76" i="1"/>
  <c r="P76" i="1" s="1"/>
  <c r="M75" i="1"/>
  <c r="P75" i="1" s="1"/>
  <c r="M74" i="1"/>
  <c r="P74" i="1" s="1"/>
  <c r="M67" i="1"/>
  <c r="P67" i="1" s="1"/>
  <c r="M66" i="1"/>
  <c r="P66" i="1" s="1"/>
  <c r="M65" i="1"/>
  <c r="P65" i="1" s="1"/>
  <c r="M64" i="1"/>
  <c r="P64" i="1" s="1"/>
  <c r="M63" i="1"/>
  <c r="P63" i="1" s="1"/>
  <c r="M62" i="1"/>
  <c r="P62" i="1" s="1"/>
  <c r="M61" i="1"/>
  <c r="P61" i="1" s="1"/>
  <c r="M60" i="1"/>
  <c r="P60" i="1" s="1"/>
  <c r="P51" i="1"/>
  <c r="P45" i="1"/>
  <c r="P41" i="1"/>
  <c r="P40" i="1"/>
  <c r="P37" i="1"/>
  <c r="M51" i="1"/>
  <c r="M50" i="1"/>
  <c r="P50" i="1" s="1"/>
  <c r="M49" i="1"/>
  <c r="P49" i="1" s="1"/>
  <c r="M48" i="1"/>
  <c r="P48" i="1" s="1"/>
  <c r="M47" i="1"/>
  <c r="P47" i="1" s="1"/>
  <c r="M46" i="1"/>
  <c r="P46" i="1" s="1"/>
  <c r="M45" i="1"/>
  <c r="M44" i="1"/>
  <c r="P44" i="1" s="1"/>
  <c r="M43" i="1"/>
  <c r="P43" i="1" s="1"/>
  <c r="M42" i="1"/>
  <c r="P42" i="1" s="1"/>
  <c r="M41" i="1"/>
  <c r="M40" i="1"/>
  <c r="M39" i="1"/>
  <c r="P39" i="1" s="1"/>
  <c r="M38" i="1"/>
  <c r="P38" i="1" s="1"/>
  <c r="M37" i="1"/>
  <c r="M32" i="1"/>
  <c r="P32" i="1" s="1"/>
  <c r="M31" i="1"/>
  <c r="P31" i="1" s="1"/>
  <c r="M30" i="1"/>
  <c r="P30" i="1" s="1"/>
  <c r="M29" i="1"/>
  <c r="P29" i="1" s="1"/>
  <c r="M28" i="1"/>
  <c r="P28" i="1" s="1"/>
  <c r="M27" i="1"/>
  <c r="P27" i="1" s="1"/>
  <c r="M26" i="1"/>
  <c r="P26" i="1" s="1"/>
  <c r="M25" i="1"/>
  <c r="P25" i="1" s="1"/>
  <c r="M24" i="1"/>
  <c r="P24" i="1" s="1"/>
  <c r="M23" i="1"/>
  <c r="P23" i="1" s="1"/>
  <c r="M22" i="1"/>
  <c r="P22" i="1" s="1"/>
  <c r="M21" i="1"/>
  <c r="P21" i="1" s="1"/>
  <c r="M20" i="1"/>
  <c r="P20" i="1" s="1"/>
  <c r="M19" i="1"/>
  <c r="P19" i="1" s="1"/>
  <c r="M18" i="1"/>
  <c r="P18" i="1" s="1"/>
  <c r="M17" i="1"/>
  <c r="P17" i="1" s="1"/>
  <c r="M16" i="1"/>
  <c r="P16" i="1" s="1"/>
  <c r="M15" i="1"/>
  <c r="P15" i="1" s="1"/>
  <c r="M14" i="1"/>
  <c r="P14" i="1" s="1"/>
  <c r="M13" i="1"/>
  <c r="P13" i="1" s="1"/>
  <c r="P9" i="1"/>
  <c r="J29" i="2" l="1"/>
  <c r="F31" i="2" s="1"/>
  <c r="J31" i="2" s="1"/>
  <c r="F55" i="2" s="1"/>
  <c r="J55" i="2" s="1"/>
  <c r="F44" i="2"/>
  <c r="M126" i="1" l="1"/>
  <c r="P126" i="1" s="1"/>
  <c r="G41" i="2" s="1"/>
  <c r="G135" i="1"/>
  <c r="E58" i="2" s="1"/>
  <c r="A135" i="1"/>
  <c r="G46" i="2"/>
  <c r="F45" i="2"/>
  <c r="F40" i="2"/>
  <c r="G35" i="2"/>
  <c r="K129" i="1"/>
  <c r="M129" i="1" s="1"/>
  <c r="G44" i="2" s="1"/>
  <c r="K107" i="1"/>
  <c r="H51" i="2"/>
  <c r="P55" i="2"/>
  <c r="I86" i="1"/>
  <c r="I33" i="1"/>
  <c r="G55" i="1"/>
  <c r="M107" i="1" l="1"/>
  <c r="G45" i="2" s="1"/>
  <c r="M52" i="1"/>
  <c r="G37" i="2" s="1"/>
  <c r="P104" i="1"/>
  <c r="M104" i="1"/>
  <c r="M86" i="1"/>
  <c r="G113" i="1" s="1"/>
  <c r="P52" i="1"/>
  <c r="M33" i="1"/>
  <c r="G36" i="2" s="1"/>
  <c r="J35" i="2" s="1"/>
  <c r="P33" i="1"/>
  <c r="P86" i="1"/>
  <c r="K110" i="1" l="1"/>
  <c r="M110" i="1" s="1"/>
  <c r="K117" i="1" s="1"/>
  <c r="K55" i="1"/>
  <c r="G38" i="2"/>
  <c r="O52" i="1"/>
  <c r="O104" i="1"/>
  <c r="I113" i="1"/>
  <c r="G39" i="2"/>
  <c r="F39" i="2" s="1"/>
  <c r="I55" i="1"/>
  <c r="O33" i="1"/>
  <c r="O86" i="1"/>
  <c r="G40" i="2" l="1"/>
  <c r="P110" i="1"/>
  <c r="K113" i="1"/>
  <c r="M113" i="1" s="1"/>
  <c r="K133" i="1" s="1"/>
  <c r="M133" i="1" s="1"/>
  <c r="J38" i="2"/>
  <c r="M55" i="1"/>
  <c r="I133" i="1" s="1"/>
  <c r="H42" i="2" l="1"/>
  <c r="J42" i="2" s="1"/>
  <c r="J43" i="2" s="1"/>
  <c r="G47" i="2" l="1"/>
  <c r="P49" i="2"/>
  <c r="P51" i="2" s="1"/>
  <c r="O49" i="2"/>
  <c r="F51" i="2"/>
  <c r="M49" i="2"/>
  <c r="N49" i="2"/>
  <c r="L49" i="2"/>
  <c r="M55" i="2" l="1"/>
  <c r="M51" i="2"/>
  <c r="L55" i="2"/>
  <c r="L51" i="2"/>
  <c r="O55" i="2"/>
  <c r="O51" i="2"/>
  <c r="N55" i="2"/>
  <c r="N51" i="2"/>
  <c r="J51" i="2"/>
  <c r="H55" i="2" s="1"/>
</calcChain>
</file>

<file path=xl/sharedStrings.xml><?xml version="1.0" encoding="utf-8"?>
<sst xmlns="http://schemas.openxmlformats.org/spreadsheetml/2006/main" count="320" uniqueCount="197">
  <si>
    <t>Submission Date:</t>
  </si>
  <si>
    <t>Project Name:</t>
  </si>
  <si>
    <t>Staff</t>
  </si>
  <si>
    <t>Role</t>
  </si>
  <si>
    <t>Rate ($)</t>
  </si>
  <si>
    <t>x</t>
  </si>
  <si>
    <t>=</t>
  </si>
  <si>
    <t>Subtotal</t>
  </si>
  <si>
    <t>Description</t>
  </si>
  <si>
    <t>Quantity</t>
  </si>
  <si>
    <t>+</t>
  </si>
  <si>
    <t>Unit Price</t>
  </si>
  <si>
    <t>Construction</t>
  </si>
  <si>
    <t>Subtotal (1c)</t>
  </si>
  <si>
    <t>1.</t>
  </si>
  <si>
    <t>a.</t>
  </si>
  <si>
    <t>b.</t>
  </si>
  <si>
    <t>c.</t>
  </si>
  <si>
    <t>2.</t>
  </si>
  <si>
    <t xml:space="preserve">Subtotal (2a) </t>
  </si>
  <si>
    <t>Subtotal (2a)</t>
  </si>
  <si>
    <t>Subtotal (2b)</t>
  </si>
  <si>
    <t>State of Ohio Standard Requirements for Public Facility Construction</t>
  </si>
  <si>
    <t>Total Price Proposal</t>
  </si>
  <si>
    <t>Office First Aid / Fire Protection / Safety / Signage (lump sum)</t>
  </si>
  <si>
    <t>Project Site Progress &amp; Final Cleaning (monthly expense)</t>
  </si>
  <si>
    <t>d.</t>
  </si>
  <si>
    <t xml:space="preserve">Subtotal (1a) </t>
  </si>
  <si>
    <t>Preconstruction Stage Compensation</t>
  </si>
  <si>
    <t>Construction Bonds (lump sum to extend Bonds to 100% of Contract Sum)</t>
  </si>
  <si>
    <t>Subtotal (2c)</t>
  </si>
  <si>
    <t>Subtotal (1)</t>
  </si>
  <si>
    <t>Subtotal (2)</t>
  </si>
  <si>
    <t>Total Proposed Preconstruction Stage Compensation</t>
  </si>
  <si>
    <t>Project Number:</t>
  </si>
  <si>
    <t>Days (+/-)</t>
  </si>
  <si>
    <t>Price component of Best Value Selection</t>
  </si>
  <si>
    <r>
      <t xml:space="preserve">Preconstruction Fee </t>
    </r>
    <r>
      <rPr>
        <sz val="11"/>
        <color indexed="8"/>
        <rFont val="Arial"/>
        <family val="2"/>
      </rPr>
      <t>(Lump Sum)</t>
    </r>
  </si>
  <si>
    <t>Price Adj. (+/-)</t>
  </si>
  <si>
    <t>Builder's Risk Insurance (lump sum - N/A for PK-12 Schools)</t>
  </si>
  <si>
    <t>Total Price</t>
  </si>
  <si>
    <t>Document 00 43 23 - Proposal Form (CM at Risk Contract)</t>
  </si>
  <si>
    <t>Total Proposed Construction Stage CM Compensation</t>
  </si>
  <si>
    <t>CM Proposer:</t>
  </si>
  <si>
    <t>Fees (1a)</t>
  </si>
  <si>
    <t>Subtotal (1b)</t>
  </si>
  <si>
    <t>Subtotal (2d)</t>
  </si>
  <si>
    <t>Fees (2d)</t>
  </si>
  <si>
    <t>Total Hours</t>
  </si>
  <si>
    <t>Excluding Subcontracts, Self-Performed Work, Contingency</t>
  </si>
  <si>
    <t>Construction Fence / Access Points / Washout Areas (monthly expense)</t>
  </si>
  <si>
    <t>Office &amp; Janitorial Supplies / Furnishings &amp; Equipment / Water (mo. exp.)</t>
  </si>
  <si>
    <t>Office Communications Equipment/Printing/Postage/Photographs (mo. exp.)</t>
  </si>
  <si>
    <t>Dumpsters  - including recycling for LEED (monthly expense)</t>
  </si>
  <si>
    <t>Temporary Facilities - Trailers &amp; Sanitary Facilities (monthly expense)</t>
  </si>
  <si>
    <t>Jobsite Trailer Utilities (monthly expense)</t>
  </si>
  <si>
    <t>Hours</t>
  </si>
  <si>
    <t>Best Value Rating Form (CM at Risk Contract)</t>
  </si>
  <si>
    <t>State of Ohio Standard Forms and Documents</t>
  </si>
  <si>
    <t xml:space="preserve">Project Name: </t>
  </si>
  <si>
    <t xml:space="preserve">Proposer's Name: </t>
  </si>
  <si>
    <t xml:space="preserve">Evaluator's Name: </t>
  </si>
  <si>
    <t xml:space="preserve">Evaluation Date: </t>
  </si>
  <si>
    <t>A.</t>
  </si>
  <si>
    <t>Criteria</t>
  </si>
  <si>
    <t>Range</t>
  </si>
  <si>
    <t>Score</t>
  </si>
  <si>
    <t>Notes:</t>
  </si>
  <si>
    <t xml:space="preserve">Total Qualifications Score  </t>
  </si>
  <si>
    <t>Weight</t>
  </si>
  <si>
    <t>Subtotal (A)</t>
  </si>
  <si>
    <t>B.</t>
  </si>
  <si>
    <t>Factor</t>
  </si>
  <si>
    <t>Component</t>
  </si>
  <si>
    <t>Proposal</t>
  </si>
  <si>
    <t>Extension</t>
  </si>
  <si>
    <r>
      <t xml:space="preserve">Preconstruction Stage </t>
    </r>
    <r>
      <rPr>
        <vertAlign val="superscript"/>
        <sz val="11"/>
        <color indexed="8"/>
        <rFont val="Arial"/>
        <family val="2"/>
      </rPr>
      <t>1</t>
    </r>
  </si>
  <si>
    <t>Preconstruction Stage Personnel Costs</t>
  </si>
  <si>
    <r>
      <t xml:space="preserve">Construction Stage </t>
    </r>
    <r>
      <rPr>
        <vertAlign val="superscript"/>
        <sz val="11"/>
        <color indexed="8"/>
        <rFont val="Arial"/>
        <family val="2"/>
      </rPr>
      <t>1</t>
    </r>
  </si>
  <si>
    <t>General Conditions Costs</t>
  </si>
  <si>
    <t>Owner Accepted Schedule Enhancements (+/-)</t>
  </si>
  <si>
    <t>3.</t>
  </si>
  <si>
    <r>
      <t xml:space="preserve">GMP Proposal </t>
    </r>
    <r>
      <rPr>
        <vertAlign val="superscript"/>
        <sz val="11"/>
        <color indexed="8"/>
        <rFont val="Arial"/>
        <family val="2"/>
      </rPr>
      <t>2</t>
    </r>
  </si>
  <si>
    <r>
      <t xml:space="preserve">Guaranteed Maximum Price </t>
    </r>
    <r>
      <rPr>
        <vertAlign val="superscript"/>
        <sz val="11"/>
        <color indexed="8"/>
        <rFont val="Arial"/>
        <family val="2"/>
      </rPr>
      <t>2</t>
    </r>
  </si>
  <si>
    <t>4.</t>
  </si>
  <si>
    <t>Additional Information</t>
  </si>
  <si>
    <r>
      <t xml:space="preserve">CM Adviser Fee </t>
    </r>
    <r>
      <rPr>
        <vertAlign val="superscript"/>
        <sz val="11"/>
        <color indexed="8"/>
        <rFont val="Arial"/>
        <family val="2"/>
      </rPr>
      <t>3</t>
    </r>
  </si>
  <si>
    <t>5.</t>
  </si>
  <si>
    <t>Normalized Price Ranking</t>
  </si>
  <si>
    <t>Proposed price from this CM team [ x ]</t>
  </si>
  <si>
    <t>Lowest proposed price from all CM teams [ L ]</t>
  </si>
  <si>
    <t>NPR = [1 - ((x - L) / L)] * 100</t>
  </si>
  <si>
    <t xml:space="preserve">NPR = </t>
  </si>
  <si>
    <t>Detailed price information provided in CM at Risk Proposal Form</t>
  </si>
  <si>
    <t>Guaranteed Maximum Price included only if specifically requested in RFP</t>
  </si>
  <si>
    <t>NPR</t>
  </si>
  <si>
    <t>Subtotal (B)</t>
  </si>
  <si>
    <t>For CM as Adviser services only</t>
  </si>
  <si>
    <t>C.</t>
  </si>
  <si>
    <t>Best Value Calculation</t>
  </si>
  <si>
    <t>Best Value</t>
  </si>
  <si>
    <t>Best Value = weighted combination of qualifications and price</t>
  </si>
  <si>
    <t>Proposed Staffing</t>
  </si>
  <si>
    <t>Subcontracting Plan</t>
  </si>
  <si>
    <t>6.</t>
  </si>
  <si>
    <t>7.</t>
  </si>
  <si>
    <t>8.</t>
  </si>
  <si>
    <t>9.</t>
  </si>
  <si>
    <t>10.</t>
  </si>
  <si>
    <t>EDGE Plan</t>
  </si>
  <si>
    <t>Estimating Strategies</t>
  </si>
  <si>
    <t>Value Added Suggestions</t>
  </si>
  <si>
    <t>Timeline</t>
  </si>
  <si>
    <t>Procurement Strategies</t>
  </si>
  <si>
    <t>0 - 20</t>
  </si>
  <si>
    <t>0 - 10</t>
  </si>
  <si>
    <t>0 - 5</t>
  </si>
  <si>
    <t>Prequalification Plan, Packaging Plan / Self-Performance, Design-Assist Strategies</t>
  </si>
  <si>
    <t>Buyout Plan. Long-lead &amp; Bulk Purchase Strategies, Support of Owner Objectives</t>
  </si>
  <si>
    <t>Baseline / Alternate Schedule(s), Phasing / Procurement Plan(s), Milestones / Activities</t>
  </si>
  <si>
    <t>Site Logistics Plan, Safety Plan, Graphic Project Phasing Plan</t>
  </si>
  <si>
    <t>Design Phase, Estimating &amp; Scheduling, Construction Phase</t>
  </si>
  <si>
    <t>Project / Scope Characteristics, Budget / Schedule Characteristics, Quality / Process Characteristics</t>
  </si>
  <si>
    <t>Implementation Plan, Staff Availability, Flexibility to Schedule Changes</t>
  </si>
  <si>
    <t>Site Logistics &amp; Safety Plan</t>
  </si>
  <si>
    <t>Unique Challenges &amp; Solutions</t>
  </si>
  <si>
    <t>F170-00 43 23</t>
  </si>
  <si>
    <t>EDGE Sub Calculation</t>
  </si>
  <si>
    <t>Data for line item</t>
  </si>
  <si>
    <t>pull-down entries</t>
  </si>
  <si>
    <t>EDGE Sub %</t>
  </si>
  <si>
    <t>EDGE Sub $</t>
  </si>
  <si>
    <r>
      <t xml:space="preserve">Preconstruction Stage Personnel Costs Cap </t>
    </r>
    <r>
      <rPr>
        <sz val="11"/>
        <color indexed="8"/>
        <rFont val="Arial"/>
        <family val="2"/>
      </rPr>
      <t>(Not to Exceed Amount)</t>
    </r>
  </si>
  <si>
    <r>
      <t xml:space="preserve">Preconstruction Stage Reimbursable Expenses Cap </t>
    </r>
    <r>
      <rPr>
        <sz val="11"/>
        <color indexed="8"/>
        <rFont val="Arial"/>
        <family val="2"/>
      </rPr>
      <t>(Not to Exceed Amount)</t>
    </r>
  </si>
  <si>
    <r>
      <t xml:space="preserve">Construction Stage Personnel Costs Cap </t>
    </r>
    <r>
      <rPr>
        <sz val="11"/>
        <color indexed="8"/>
        <rFont val="Arial"/>
        <family val="2"/>
      </rPr>
      <t>(Not to Exceed Amount)</t>
    </r>
  </si>
  <si>
    <r>
      <t>General Conditions Costs Cap</t>
    </r>
    <r>
      <rPr>
        <sz val="11"/>
        <color indexed="8"/>
        <rFont val="Arial"/>
        <family val="2"/>
      </rPr>
      <t xml:space="preserve"> (Not to Exceed Amount)</t>
    </r>
  </si>
  <si>
    <t>Preconstruction</t>
  </si>
  <si>
    <r>
      <t>Additional Information</t>
    </r>
    <r>
      <rPr>
        <sz val="11"/>
        <color indexed="9"/>
        <rFont val="Arial"/>
        <family val="2"/>
      </rPr>
      <t xml:space="preserve"> (Required - Not Calculated on the Best Value Rating Form)</t>
    </r>
  </si>
  <si>
    <t>Pricing Proposal Evaluation</t>
  </si>
  <si>
    <t>Technical Proposal Evaluation</t>
  </si>
  <si>
    <t>Construction Stage Compensation</t>
  </si>
  <si>
    <t>Preconstruction Stage Reimbursable Expenses</t>
  </si>
  <si>
    <t>Construction Stage Personnel Costs</t>
  </si>
  <si>
    <t>Preconstruction Stage Fee</t>
  </si>
  <si>
    <r>
      <t>Technical Proposal Evaluation</t>
    </r>
    <r>
      <rPr>
        <sz val="12"/>
        <color indexed="9"/>
        <rFont val="Arial"/>
        <family val="2"/>
      </rPr>
      <t xml:space="preserve"> (100 points maximum before weighting)</t>
    </r>
  </si>
  <si>
    <r>
      <t>Pricing Proposal Evaluation</t>
    </r>
    <r>
      <rPr>
        <sz val="12"/>
        <color indexed="9"/>
        <rFont val="Arial"/>
        <family val="2"/>
      </rPr>
      <t xml:space="preserve"> (100 points maximum before weighting)</t>
    </r>
  </si>
  <si>
    <t>Individual Scores</t>
  </si>
  <si>
    <t>Evaluators Names (in cells below):</t>
  </si>
  <si>
    <t>Number of Evaluators:</t>
  </si>
  <si>
    <t>Evaluator 1</t>
  </si>
  <si>
    <t>Evaluator 2</t>
  </si>
  <si>
    <t>Evaluator 3</t>
  </si>
  <si>
    <t>Evaluator 4</t>
  </si>
  <si>
    <t>Evaluator 5</t>
  </si>
  <si>
    <t>Total %</t>
  </si>
  <si>
    <t>Services %</t>
  </si>
  <si>
    <r>
      <t xml:space="preserve">CM's Contingency </t>
    </r>
    <r>
      <rPr>
        <vertAlign val="superscript"/>
        <sz val="11"/>
        <color indexed="8"/>
        <rFont val="Arial"/>
        <family val="2"/>
      </rPr>
      <t>4</t>
    </r>
  </si>
  <si>
    <t>CM's Fee (at Risk Services)</t>
  </si>
  <si>
    <t>Estimated Cost of Work:</t>
  </si>
  <si>
    <r>
      <t xml:space="preserve">CM's Contingency </t>
    </r>
    <r>
      <rPr>
        <sz val="11"/>
        <color indexed="8"/>
        <rFont val="Arial"/>
        <family val="2"/>
      </rPr>
      <t>(% of the Cost of Work)</t>
    </r>
  </si>
  <si>
    <t>Excluding Personnel Costs and Reimbursable Expense (% of Cost of Work)</t>
  </si>
  <si>
    <t>CoW</t>
  </si>
  <si>
    <t>CoW + 2c</t>
  </si>
  <si>
    <t>Estimated Cost of Work</t>
  </si>
  <si>
    <r>
      <t xml:space="preserve">CM's Fee </t>
    </r>
    <r>
      <rPr>
        <sz val="11"/>
        <color indexed="8"/>
        <rFont val="Arial"/>
        <family val="2"/>
      </rPr>
      <t>(% of the Cost of Work + Contingency for at Risk Services)</t>
    </r>
  </si>
  <si>
    <t>F170-03</t>
  </si>
  <si>
    <t>Percentage of Estimated Cost of Work</t>
  </si>
  <si>
    <t>Page 1</t>
  </si>
  <si>
    <t>A/E / CM Collaboration Strategies, Use of Estimating &amp; Market Pricing, Design-Assist Proposals</t>
  </si>
  <si>
    <t>Page 2</t>
  </si>
  <si>
    <r>
      <t>Construction Stage Compensation</t>
    </r>
    <r>
      <rPr>
        <sz val="11"/>
        <color indexed="9"/>
        <rFont val="Arial"/>
        <family val="2"/>
      </rPr>
      <t xml:space="preserve"> (continued)</t>
    </r>
  </si>
  <si>
    <t>Quality Assurance / Quality Control Plan</t>
  </si>
  <si>
    <t>Outreach Plan, Demonstrated Services Participation, Construction Goal per Package</t>
  </si>
  <si>
    <r>
      <t>Schedule Enhancements</t>
    </r>
    <r>
      <rPr>
        <sz val="11"/>
        <color indexed="8"/>
        <rFont val="Arial"/>
        <family val="2"/>
      </rPr>
      <t xml:space="preserve"> (indicate increase with positive number / decrease with negative number)</t>
    </r>
  </si>
  <si>
    <t>continued on Page 2</t>
  </si>
  <si>
    <r>
      <t xml:space="preserve">Construction Stage Personnel Costs Cap </t>
    </r>
    <r>
      <rPr>
        <sz val="11"/>
        <color indexed="8"/>
        <rFont val="Arial"/>
        <family val="2"/>
      </rPr>
      <t xml:space="preserve">(Not to Exceed Amount) </t>
    </r>
    <r>
      <rPr>
        <i/>
        <sz val="11"/>
        <color indexed="8"/>
        <rFont val="Arial"/>
        <family val="2"/>
      </rPr>
      <t>continued from Page 1</t>
    </r>
  </si>
  <si>
    <t xml:space="preserve">Alternates, Payback Periods, Benefits </t>
  </si>
  <si>
    <t>Total price adjustment for alternative schedule proposed by CM</t>
  </si>
  <si>
    <t>Cost of Bonds for initial Agreement</t>
  </si>
  <si>
    <t>Rate</t>
  </si>
  <si>
    <t>CM's proposed percentage to cover its risk of Unexpected Events</t>
  </si>
  <si>
    <t>Adjustment to Preconstruction Fee (1a)</t>
  </si>
  <si>
    <r>
      <t xml:space="preserve">Adjustment to Construction Stage Personnel Costs Cap </t>
    </r>
    <r>
      <rPr>
        <sz val="11"/>
        <color indexed="8"/>
        <rFont val="Arial"/>
        <family val="2"/>
      </rPr>
      <t>(2a)</t>
    </r>
  </si>
  <si>
    <r>
      <t>Adjustment to General Conditions Costs Cap</t>
    </r>
    <r>
      <rPr>
        <sz val="11"/>
        <color indexed="8"/>
        <rFont val="Arial"/>
        <family val="2"/>
      </rPr>
      <t xml:space="preserve"> (2b)</t>
    </r>
  </si>
  <si>
    <t>Adjustment to Preconstruction Stage Personnel Costs Cap (1b)</t>
  </si>
  <si>
    <t>Adjustment to Preconstruction Stage Reimbursable Expenses Cap (1c)</t>
  </si>
  <si>
    <t>Owner Acceptance (Yes = 100%)</t>
  </si>
  <si>
    <t>Adjustment to Subcontracts and Self-Performed Work</t>
  </si>
  <si>
    <t>Including all Home Office Overhead and Profit</t>
  </si>
  <si>
    <t>N/A</t>
  </si>
  <si>
    <r>
      <t>EDGE Participation</t>
    </r>
    <r>
      <rPr>
        <sz val="11"/>
        <color theme="1"/>
        <rFont val="Arial"/>
        <family val="2"/>
      </rPr>
      <t xml:space="preserve"> (Services Compensation is calculated - Enter Total Compensation % from SOQ*)</t>
    </r>
  </si>
  <si>
    <t>EDGE-certified Business Enterprise Participation Commitment (* SOQ = Statement of Qualifications)</t>
  </si>
  <si>
    <r>
      <t>CM Adviser Fee</t>
    </r>
    <r>
      <rPr>
        <sz val="11"/>
        <color theme="1"/>
        <rFont val="Arial"/>
        <family val="2"/>
      </rPr>
      <t xml:space="preserve"> (See Section 2.3.2.9 of the Instructions to Proposers)</t>
    </r>
  </si>
  <si>
    <t>Contingency %</t>
  </si>
  <si>
    <t>CM Fee %</t>
  </si>
  <si>
    <t>CM Adviser Fee %</t>
  </si>
  <si>
    <t>2015-OCT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</si>
</sst>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0.0%"/>
    <numFmt numFmtId="166" formatCode="0.0"/>
    <numFmt numFmtId="167" formatCode="&quot;$&quot;#,##0.00"/>
  </numFmts>
  <fonts count="3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i/>
      <sz val="10"/>
      <name val="Arial"/>
      <family val="2"/>
    </font>
    <font>
      <sz val="11"/>
      <color indexed="9"/>
      <name val="Arial"/>
      <family val="2"/>
    </font>
    <font>
      <sz val="12"/>
      <color indexed="9"/>
      <name val="Arial"/>
      <family val="2"/>
    </font>
    <font>
      <i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4.9989318521683403E-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0"/>
      <name val="Arial Black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5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DDB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72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indent="1"/>
    </xf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inden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64" fontId="2" fillId="0" borderId="0" xfId="0" applyNumberFormat="1" applyFont="1"/>
    <xf numFmtId="6" fontId="1" fillId="0" borderId="0" xfId="0" quotePrefix="1" applyNumberFormat="1" applyFont="1" applyAlignment="1">
      <alignment vertical="center"/>
    </xf>
    <xf numFmtId="1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/>
    <xf numFmtId="0" fontId="4" fillId="0" borderId="1" xfId="0" applyFont="1" applyBorder="1" applyAlignment="1">
      <alignment horizontal="left" vertical="center" indent="1"/>
    </xf>
    <xf numFmtId="0" fontId="2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/>
    <xf numFmtId="0" fontId="1" fillId="0" borderId="2" xfId="0" applyFont="1" applyBorder="1" applyAlignment="1">
      <alignment vertical="center"/>
    </xf>
    <xf numFmtId="6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64" fontId="16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indent="1"/>
    </xf>
    <xf numFmtId="10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1" fillId="0" borderId="1" xfId="0" applyFont="1" applyBorder="1" applyAlignment="1">
      <alignment horizontal="left" vertical="center" indent="1"/>
    </xf>
    <xf numFmtId="0" fontId="16" fillId="0" borderId="4" xfId="0" applyFont="1" applyBorder="1"/>
    <xf numFmtId="0" fontId="26" fillId="3" borderId="33" xfId="0" applyFont="1" applyFill="1" applyBorder="1"/>
    <xf numFmtId="0" fontId="16" fillId="3" borderId="33" xfId="0" applyFont="1" applyFill="1" applyBorder="1"/>
    <xf numFmtId="0" fontId="16" fillId="3" borderId="34" xfId="0" applyFont="1" applyFill="1" applyBorder="1"/>
    <xf numFmtId="0" fontId="20" fillId="0" borderId="5" xfId="0" applyFont="1" applyBorder="1" applyAlignment="1">
      <alignment horizontal="left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0" fillId="0" borderId="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16" fillId="0" borderId="7" xfId="0" applyFont="1" applyBorder="1" applyAlignment="1">
      <alignment horizontal="center" vertical="center"/>
    </xf>
    <xf numFmtId="166" fontId="24" fillId="0" borderId="8" xfId="0" applyNumberFormat="1" applyFont="1" applyBorder="1" applyAlignment="1">
      <alignment horizontal="center" vertical="center"/>
    </xf>
    <xf numFmtId="0" fontId="20" fillId="0" borderId="5" xfId="0" applyFont="1" applyBorder="1"/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6" xfId="0" applyFont="1" applyBorder="1"/>
    <xf numFmtId="49" fontId="16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12" xfId="0" applyFont="1" applyBorder="1"/>
    <xf numFmtId="0" fontId="16" fillId="0" borderId="13" xfId="0" applyFont="1" applyBorder="1"/>
    <xf numFmtId="10" fontId="16" fillId="4" borderId="7" xfId="0" applyNumberFormat="1" applyFont="1" applyFill="1" applyBorder="1" applyAlignment="1">
      <alignment horizontal="center" vertical="center" wrapText="1"/>
    </xf>
    <xf numFmtId="0" fontId="16" fillId="0" borderId="14" xfId="0" applyFont="1" applyBorder="1"/>
    <xf numFmtId="0" fontId="16" fillId="0" borderId="10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5" fontId="20" fillId="0" borderId="10" xfId="0" applyNumberFormat="1" applyFont="1" applyBorder="1" applyAlignment="1">
      <alignment horizontal="center" vertical="center"/>
    </xf>
    <xf numFmtId="5" fontId="20" fillId="0" borderId="11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28" fillId="0" borderId="9" xfId="0" applyFont="1" applyBorder="1" applyAlignment="1">
      <alignment vertical="top"/>
    </xf>
    <xf numFmtId="0" fontId="16" fillId="0" borderId="0" xfId="0" applyFont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166" fontId="16" fillId="0" borderId="7" xfId="0" applyNumberFormat="1" applyFont="1" applyBorder="1" applyAlignment="1">
      <alignment horizontal="center" vertical="center"/>
    </xf>
    <xf numFmtId="0" fontId="26" fillId="3" borderId="35" xfId="0" applyFont="1" applyFill="1" applyBorder="1"/>
    <xf numFmtId="0" fontId="16" fillId="3" borderId="35" xfId="0" applyFont="1" applyFill="1" applyBorder="1"/>
    <xf numFmtId="0" fontId="16" fillId="3" borderId="36" xfId="0" applyFont="1" applyFill="1" applyBorder="1"/>
    <xf numFmtId="166" fontId="29" fillId="0" borderId="7" xfId="0" applyNumberFormat="1" applyFont="1" applyBorder="1" applyAlignment="1">
      <alignment horizontal="center" vertical="center"/>
    </xf>
    <xf numFmtId="166" fontId="30" fillId="0" borderId="8" xfId="0" applyNumberFormat="1" applyFont="1" applyBorder="1" applyAlignment="1">
      <alignment horizontal="center" vertical="center"/>
    </xf>
    <xf numFmtId="0" fontId="16" fillId="3" borderId="37" xfId="0" applyFont="1" applyFill="1" applyBorder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67" fontId="16" fillId="5" borderId="16" xfId="1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 vertical="center"/>
      <protection locked="0"/>
    </xf>
    <xf numFmtId="167" fontId="33" fillId="0" borderId="36" xfId="0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66" fontId="1" fillId="2" borderId="16" xfId="0" applyNumberFormat="1" applyFont="1" applyFill="1" applyBorder="1" applyAlignment="1" applyProtection="1">
      <alignment horizontal="center" vertical="center"/>
      <protection locked="0"/>
    </xf>
    <xf numFmtId="166" fontId="1" fillId="2" borderId="17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20" fillId="0" borderId="7" xfId="0" applyNumberFormat="1" applyFont="1" applyBorder="1" applyAlignment="1">
      <alignment horizontal="center" vertical="center"/>
    </xf>
    <xf numFmtId="167" fontId="20" fillId="2" borderId="7" xfId="0" applyNumberFormat="1" applyFont="1" applyFill="1" applyBorder="1" applyAlignment="1" applyProtection="1">
      <alignment horizontal="right" vertical="center"/>
      <protection locked="0"/>
    </xf>
    <xf numFmtId="166" fontId="16" fillId="2" borderId="19" xfId="0" applyNumberFormat="1" applyFont="1" applyFill="1" applyBorder="1" applyAlignment="1" applyProtection="1">
      <alignment horizontal="center" vertical="center"/>
      <protection locked="0"/>
    </xf>
    <xf numFmtId="166" fontId="16" fillId="2" borderId="16" xfId="0" applyNumberFormat="1" applyFont="1" applyFill="1" applyBorder="1" applyAlignment="1" applyProtection="1">
      <alignment horizontal="center" vertical="center"/>
      <protection locked="0"/>
    </xf>
    <xf numFmtId="166" fontId="16" fillId="2" borderId="17" xfId="0" applyNumberFormat="1" applyFont="1" applyFill="1" applyBorder="1" applyAlignment="1" applyProtection="1">
      <alignment horizontal="center" vertical="center"/>
      <protection locked="0"/>
    </xf>
    <xf numFmtId="166" fontId="1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167" fontId="20" fillId="0" borderId="8" xfId="0" applyNumberFormat="1" applyFont="1" applyBorder="1" applyAlignment="1">
      <alignment horizontal="right" vertical="center"/>
    </xf>
    <xf numFmtId="167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165" fontId="1" fillId="2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4" fillId="3" borderId="33" xfId="0" applyFont="1" applyFill="1" applyBorder="1" applyAlignment="1">
      <alignment vertical="center"/>
    </xf>
    <xf numFmtId="166" fontId="34" fillId="3" borderId="39" xfId="0" applyNumberFormat="1" applyFont="1" applyFill="1" applyBorder="1" applyAlignment="1">
      <alignment horizontal="center" vertical="center"/>
    </xf>
    <xf numFmtId="166" fontId="34" fillId="3" borderId="37" xfId="0" applyNumberFormat="1" applyFont="1" applyFill="1" applyBorder="1" applyAlignment="1">
      <alignment horizontal="center" vertical="center"/>
    </xf>
    <xf numFmtId="0" fontId="34" fillId="3" borderId="35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6" fillId="5" borderId="1" xfId="0" applyNumberFormat="1" applyFont="1" applyFill="1" applyBorder="1" applyAlignment="1" applyProtection="1">
      <alignment horizontal="center"/>
      <protection locked="0"/>
    </xf>
    <xf numFmtId="0" fontId="16" fillId="7" borderId="7" xfId="0" applyFont="1" applyFill="1" applyBorder="1"/>
    <xf numFmtId="0" fontId="16" fillId="7" borderId="21" xfId="0" applyFont="1" applyFill="1" applyBorder="1"/>
    <xf numFmtId="166" fontId="20" fillId="0" borderId="22" xfId="0" applyNumberFormat="1" applyFont="1" applyBorder="1" applyAlignment="1">
      <alignment horizontal="center" vertical="center"/>
    </xf>
    <xf numFmtId="10" fontId="16" fillId="8" borderId="7" xfId="0" applyNumberFormat="1" applyFont="1" applyFill="1" applyBorder="1" applyAlignment="1" applyProtection="1">
      <alignment horizontal="center" vertical="center" wrapText="1"/>
      <protection locked="0"/>
    </xf>
    <xf numFmtId="9" fontId="16" fillId="0" borderId="23" xfId="0" applyNumberFormat="1" applyFont="1" applyBorder="1" applyAlignment="1">
      <alignment horizontal="center" vertical="center"/>
    </xf>
    <xf numFmtId="9" fontId="16" fillId="5" borderId="23" xfId="0" applyNumberFormat="1" applyFont="1" applyFill="1" applyBorder="1" applyAlignment="1" applyProtection="1">
      <alignment horizontal="center" vertical="center"/>
      <protection locked="0"/>
    </xf>
    <xf numFmtId="10" fontId="16" fillId="8" borderId="24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0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/>
    </xf>
    <xf numFmtId="165" fontId="1" fillId="6" borderId="19" xfId="0" applyNumberFormat="1" applyFont="1" applyFill="1" applyBorder="1" applyAlignment="1" applyProtection="1">
      <alignment horizontal="center" vertical="center"/>
      <protection locked="0"/>
    </xf>
    <xf numFmtId="165" fontId="1" fillId="6" borderId="17" xfId="0" applyNumberFormat="1" applyFont="1" applyFill="1" applyBorder="1" applyAlignment="1" applyProtection="1">
      <alignment horizontal="center" vertical="center"/>
      <protection locked="0"/>
    </xf>
    <xf numFmtId="165" fontId="1" fillId="6" borderId="1" xfId="0" applyNumberFormat="1" applyFont="1" applyFill="1" applyBorder="1" applyAlignment="1" applyProtection="1">
      <alignment horizontal="center" vertical="center"/>
      <protection locked="0"/>
    </xf>
    <xf numFmtId="167" fontId="2" fillId="0" borderId="3" xfId="0" applyNumberFormat="1" applyFont="1" applyBorder="1" applyAlignment="1">
      <alignment horizontal="right" vertical="center"/>
    </xf>
    <xf numFmtId="49" fontId="35" fillId="3" borderId="0" xfId="0" applyNumberFormat="1" applyFont="1" applyFill="1" applyAlignment="1">
      <alignment horizontal="center" vertical="center"/>
    </xf>
    <xf numFmtId="0" fontId="35" fillId="3" borderId="0" xfId="0" applyFont="1" applyFill="1" applyAlignment="1">
      <alignment vertical="center"/>
    </xf>
    <xf numFmtId="0" fontId="16" fillId="0" borderId="2" xfId="0" applyFont="1" applyBorder="1" applyAlignment="1">
      <alignment horizontal="center" vertical="center"/>
    </xf>
    <xf numFmtId="167" fontId="16" fillId="0" borderId="0" xfId="0" applyNumberFormat="1" applyFont="1" applyAlignment="1">
      <alignment horizontal="right" vertical="center"/>
    </xf>
    <xf numFmtId="167" fontId="20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vertical="center"/>
    </xf>
    <xf numFmtId="167" fontId="31" fillId="0" borderId="0" xfId="0" applyNumberFormat="1" applyFont="1" applyAlignment="1">
      <alignment vertical="center"/>
    </xf>
    <xf numFmtId="165" fontId="1" fillId="0" borderId="0" xfId="1" applyNumberFormat="1" applyFont="1" applyFill="1" applyBorder="1" applyAlignment="1" applyProtection="1">
      <alignment horizontal="center" vertical="center"/>
    </xf>
    <xf numFmtId="8" fontId="1" fillId="0" borderId="0" xfId="0" applyNumberFormat="1" applyFont="1" applyAlignment="1">
      <alignment horizontal="right" vertical="center"/>
    </xf>
    <xf numFmtId="9" fontId="1" fillId="0" borderId="0" xfId="1" applyFont="1" applyFill="1" applyBorder="1" applyAlignment="1" applyProtection="1">
      <alignment horizontal="center" vertical="center"/>
    </xf>
    <xf numFmtId="0" fontId="25" fillId="0" borderId="0" xfId="0" applyFont="1"/>
    <xf numFmtId="0" fontId="7" fillId="0" borderId="0" xfId="0" applyFont="1" applyAlignment="1">
      <alignment horizontal="center"/>
    </xf>
    <xf numFmtId="4" fontId="16" fillId="0" borderId="19" xfId="0" applyNumberFormat="1" applyFont="1" applyBorder="1" applyAlignment="1">
      <alignment horizontal="right" vertical="center"/>
    </xf>
    <xf numFmtId="4" fontId="16" fillId="0" borderId="17" xfId="0" applyNumberFormat="1" applyFont="1" applyBorder="1" applyAlignment="1">
      <alignment horizontal="right" vertical="center"/>
    </xf>
    <xf numFmtId="4" fontId="16" fillId="0" borderId="18" xfId="0" applyNumberFormat="1" applyFont="1" applyBorder="1" applyAlignment="1">
      <alignment horizontal="right" vertical="center"/>
    </xf>
    <xf numFmtId="4" fontId="16" fillId="2" borderId="19" xfId="0" applyNumberFormat="1" applyFont="1" applyFill="1" applyBorder="1" applyAlignment="1" applyProtection="1">
      <alignment horizontal="right" vertical="center"/>
      <protection locked="0"/>
    </xf>
    <xf numFmtId="4" fontId="16" fillId="2" borderId="16" xfId="0" applyNumberFormat="1" applyFont="1" applyFill="1" applyBorder="1" applyAlignment="1" applyProtection="1">
      <alignment horizontal="right" vertical="center"/>
      <protection locked="0"/>
    </xf>
    <xf numFmtId="4" fontId="16" fillId="2" borderId="17" xfId="0" applyNumberFormat="1" applyFont="1" applyFill="1" applyBorder="1" applyAlignment="1" applyProtection="1">
      <alignment horizontal="right" vertical="center"/>
      <protection locked="0"/>
    </xf>
    <xf numFmtId="4" fontId="16" fillId="2" borderId="18" xfId="0" applyNumberFormat="1" applyFont="1" applyFill="1" applyBorder="1" applyAlignment="1" applyProtection="1">
      <alignment horizontal="right" vertical="center"/>
      <protection locked="0"/>
    </xf>
    <xf numFmtId="4" fontId="31" fillId="0" borderId="16" xfId="0" applyNumberFormat="1" applyFont="1" applyBorder="1" applyAlignment="1">
      <alignment vertical="center"/>
    </xf>
    <xf numFmtId="4" fontId="31" fillId="0" borderId="17" xfId="0" applyNumberFormat="1" applyFont="1" applyBorder="1" applyAlignment="1">
      <alignment vertical="center"/>
    </xf>
    <xf numFmtId="9" fontId="32" fillId="0" borderId="0" xfId="1" applyFont="1" applyAlignment="1">
      <alignment horizontal="center" vertical="center"/>
    </xf>
    <xf numFmtId="165" fontId="1" fillId="6" borderId="16" xfId="1" applyNumberFormat="1" applyFont="1" applyFill="1" applyBorder="1" applyAlignment="1" applyProtection="1">
      <alignment horizontal="center" vertical="center"/>
      <protection locked="0"/>
    </xf>
    <xf numFmtId="165" fontId="1" fillId="6" borderId="17" xfId="1" applyNumberFormat="1" applyFont="1" applyFill="1" applyBorder="1" applyAlignment="1" applyProtection="1">
      <alignment horizontal="center" vertical="center"/>
      <protection locked="0"/>
    </xf>
    <xf numFmtId="40" fontId="16" fillId="2" borderId="19" xfId="0" applyNumberFormat="1" applyFont="1" applyFill="1" applyBorder="1" applyAlignment="1" applyProtection="1">
      <alignment horizontal="right" vertical="center"/>
      <protection locked="0"/>
    </xf>
    <xf numFmtId="40" fontId="16" fillId="2" borderId="17" xfId="0" applyNumberFormat="1" applyFont="1" applyFill="1" applyBorder="1" applyAlignment="1" applyProtection="1">
      <alignment horizontal="right" vertical="center"/>
      <protection locked="0"/>
    </xf>
    <xf numFmtId="40" fontId="16" fillId="2" borderId="18" xfId="0" applyNumberFormat="1" applyFont="1" applyFill="1" applyBorder="1" applyAlignment="1" applyProtection="1">
      <alignment horizontal="right" vertical="center"/>
      <protection locked="0"/>
    </xf>
    <xf numFmtId="4" fontId="31" fillId="0" borderId="25" xfId="0" applyNumberFormat="1" applyFont="1" applyBorder="1" applyAlignment="1">
      <alignment vertical="center"/>
    </xf>
    <xf numFmtId="167" fontId="20" fillId="0" borderId="7" xfId="0" applyNumberFormat="1" applyFont="1" applyBorder="1" applyAlignment="1">
      <alignment horizontal="right" vertical="center"/>
    </xf>
    <xf numFmtId="165" fontId="1" fillId="6" borderId="18" xfId="1" applyNumberFormat="1" applyFont="1" applyFill="1" applyBorder="1" applyAlignment="1" applyProtection="1">
      <alignment horizontal="center" vertical="center"/>
      <protection locked="0"/>
    </xf>
    <xf numFmtId="4" fontId="1" fillId="2" borderId="19" xfId="0" applyNumberFormat="1" applyFont="1" applyFill="1" applyBorder="1" applyAlignment="1" applyProtection="1">
      <alignment horizontal="right" vertical="center"/>
      <protection locked="0"/>
    </xf>
    <xf numFmtId="4" fontId="1" fillId="2" borderId="16" xfId="0" applyNumberFormat="1" applyFont="1" applyFill="1" applyBorder="1" applyAlignment="1" applyProtection="1">
      <alignment horizontal="right" vertical="center"/>
      <protection locked="0"/>
    </xf>
    <xf numFmtId="4" fontId="1" fillId="2" borderId="18" xfId="0" applyNumberFormat="1" applyFont="1" applyFill="1" applyBorder="1" applyAlignment="1" applyProtection="1">
      <alignment horizontal="right" vertical="center"/>
      <protection locked="0"/>
    </xf>
    <xf numFmtId="4" fontId="1" fillId="2" borderId="17" xfId="0" applyNumberFormat="1" applyFont="1" applyFill="1" applyBorder="1" applyAlignment="1" applyProtection="1">
      <alignment horizontal="right" vertical="center"/>
      <protection locked="0"/>
    </xf>
    <xf numFmtId="4" fontId="31" fillId="0" borderId="18" xfId="0" applyNumberFormat="1" applyFont="1" applyBorder="1" applyAlignment="1">
      <alignment vertical="center"/>
    </xf>
    <xf numFmtId="4" fontId="31" fillId="0" borderId="19" xfId="0" applyNumberFormat="1" applyFont="1" applyBorder="1" applyAlignment="1">
      <alignment vertical="center"/>
    </xf>
    <xf numFmtId="0" fontId="16" fillId="0" borderId="19" xfId="0" applyFont="1" applyBorder="1" applyAlignment="1">
      <alignment horizontal="left" vertical="center" indent="1"/>
    </xf>
    <xf numFmtId="0" fontId="16" fillId="0" borderId="19" xfId="0" applyFont="1" applyBorder="1" applyAlignment="1">
      <alignment vertical="center"/>
    </xf>
    <xf numFmtId="0" fontId="20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indent="1"/>
    </xf>
    <xf numFmtId="0" fontId="16" fillId="0" borderId="17" xfId="0" applyFont="1" applyBorder="1" applyAlignment="1">
      <alignment vertical="center"/>
    </xf>
    <xf numFmtId="0" fontId="20" fillId="0" borderId="17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3" fontId="21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left" vertical="center" indent="1"/>
    </xf>
    <xf numFmtId="0" fontId="16" fillId="0" borderId="18" xfId="0" applyFont="1" applyBorder="1" applyAlignment="1">
      <alignment vertical="center"/>
    </xf>
    <xf numFmtId="0" fontId="20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167" fontId="1" fillId="0" borderId="18" xfId="0" applyNumberFormat="1" applyFont="1" applyBorder="1" applyAlignment="1">
      <alignment vertical="center" shrinkToFit="1"/>
    </xf>
    <xf numFmtId="4" fontId="1" fillId="0" borderId="20" xfId="0" applyNumberFormat="1" applyFont="1" applyBorder="1" applyAlignment="1">
      <alignment horizontal="right" vertical="center" shrinkToFit="1"/>
    </xf>
    <xf numFmtId="4" fontId="1" fillId="0" borderId="7" xfId="0" applyNumberFormat="1" applyFont="1" applyBorder="1" applyAlignment="1">
      <alignment horizontal="right" vertical="center" shrinkToFit="1"/>
    </xf>
    <xf numFmtId="4" fontId="16" fillId="0" borderId="20" xfId="0" applyNumberFormat="1" applyFont="1" applyBorder="1" applyAlignment="1">
      <alignment horizontal="right" vertical="center"/>
    </xf>
    <xf numFmtId="40" fontId="16" fillId="2" borderId="16" xfId="0" applyNumberFormat="1" applyFont="1" applyFill="1" applyBorder="1" applyAlignment="1" applyProtection="1">
      <alignment vertical="center" shrinkToFit="1"/>
      <protection locked="0"/>
    </xf>
    <xf numFmtId="40" fontId="16" fillId="2" borderId="17" xfId="0" applyNumberFormat="1" applyFont="1" applyFill="1" applyBorder="1" applyAlignment="1" applyProtection="1">
      <alignment vertical="center" shrinkToFit="1"/>
      <protection locked="0"/>
    </xf>
    <xf numFmtId="8" fontId="2" fillId="0" borderId="3" xfId="0" applyNumberFormat="1" applyFont="1" applyBorder="1" applyAlignment="1">
      <alignment horizontal="right" vertical="center"/>
    </xf>
    <xf numFmtId="7" fontId="33" fillId="0" borderId="36" xfId="0" applyNumberFormat="1" applyFont="1" applyBorder="1" applyAlignment="1">
      <alignment vertical="center"/>
    </xf>
    <xf numFmtId="165" fontId="2" fillId="9" borderId="7" xfId="1" applyNumberFormat="1" applyFont="1" applyFill="1" applyBorder="1" applyAlignment="1" applyProtection="1">
      <alignment horizontal="center" vertical="center"/>
      <protection locked="0"/>
    </xf>
    <xf numFmtId="3" fontId="16" fillId="0" borderId="26" xfId="0" applyNumberFormat="1" applyFont="1" applyBorder="1" applyAlignment="1">
      <alignment horizontal="center" vertical="center"/>
    </xf>
    <xf numFmtId="38" fontId="16" fillId="0" borderId="21" xfId="0" applyNumberFormat="1" applyFont="1" applyBorder="1" applyAlignment="1">
      <alignment horizontal="right" vertical="center"/>
    </xf>
    <xf numFmtId="6" fontId="24" fillId="0" borderId="3" xfId="0" applyNumberFormat="1" applyFont="1" applyBorder="1" applyAlignment="1">
      <alignment horizontal="right" vertical="center"/>
    </xf>
    <xf numFmtId="0" fontId="16" fillId="11" borderId="1" xfId="0" applyFont="1" applyFill="1" applyBorder="1" applyAlignment="1" applyProtection="1">
      <alignment horizontal="center"/>
      <protection locked="0"/>
    </xf>
    <xf numFmtId="3" fontId="16" fillId="9" borderId="21" xfId="0" applyNumberFormat="1" applyFont="1" applyFill="1" applyBorder="1" applyAlignment="1" applyProtection="1">
      <alignment horizontal="center" vertical="center" shrinkToFit="1"/>
      <protection locked="0"/>
    </xf>
    <xf numFmtId="38" fontId="1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15" fillId="0" borderId="40" xfId="0" quotePrefix="1" applyFont="1" applyBorder="1" applyAlignment="1">
      <alignment horizontal="center" vertical="center"/>
    </xf>
    <xf numFmtId="0" fontId="2" fillId="0" borderId="40" xfId="0" quotePrefix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7" fontId="20" fillId="0" borderId="23" xfId="0" applyNumberFormat="1" applyFont="1" applyBorder="1" applyAlignment="1">
      <alignment horizontal="right" vertical="center"/>
    </xf>
    <xf numFmtId="167" fontId="20" fillId="0" borderId="41" xfId="0" applyNumberFormat="1" applyFont="1" applyBorder="1" applyAlignment="1">
      <alignment horizontal="right" vertical="center"/>
    </xf>
    <xf numFmtId="0" fontId="20" fillId="0" borderId="40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25" fillId="0" borderId="40" xfId="0" applyFont="1" applyBorder="1" applyAlignment="1">
      <alignment horizontal="center" vertical="center"/>
    </xf>
    <xf numFmtId="0" fontId="20" fillId="0" borderId="40" xfId="0" quotePrefix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167" fontId="33" fillId="0" borderId="0" xfId="0" applyNumberFormat="1" applyFont="1" applyAlignment="1">
      <alignment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" fontId="20" fillId="0" borderId="2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" fillId="2" borderId="17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>
      <alignment horizontal="center"/>
    </xf>
    <xf numFmtId="0" fontId="16" fillId="2" borderId="17" xfId="0" applyFont="1" applyFill="1" applyBorder="1" applyAlignment="1" applyProtection="1">
      <alignment horizontal="left" vertical="center" indent="1"/>
      <protection locked="0"/>
    </xf>
    <xf numFmtId="0" fontId="1" fillId="2" borderId="16" xfId="0" applyFont="1" applyFill="1" applyBorder="1" applyAlignment="1" applyProtection="1">
      <alignment horizontal="left" vertical="center" indent="1"/>
      <protection locked="0"/>
    </xf>
    <xf numFmtId="0" fontId="35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21" fillId="0" borderId="1" xfId="0" applyFont="1" applyBorder="1" applyAlignment="1">
      <alignment horizontal="left" vertical="center" indent="1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18" xfId="0" applyFont="1" applyFill="1" applyBorder="1" applyAlignment="1" applyProtection="1">
      <alignment horizontal="left" vertical="center" indent="1"/>
      <protection locked="0"/>
    </xf>
    <xf numFmtId="0" fontId="16" fillId="2" borderId="18" xfId="0" applyFont="1" applyFill="1" applyBorder="1" applyAlignment="1" applyProtection="1">
      <alignment horizontal="left" vertical="center" indent="1"/>
      <protection locked="0"/>
    </xf>
    <xf numFmtId="0" fontId="3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16" fillId="2" borderId="19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Alignment="1">
      <alignment horizontal="right" vertical="center" shrinkToFit="1"/>
    </xf>
    <xf numFmtId="49" fontId="16" fillId="5" borderId="16" xfId="0" quotePrefix="1" applyNumberFormat="1" applyFont="1" applyFill="1" applyBorder="1" applyAlignment="1" applyProtection="1">
      <alignment horizontal="left" vertical="center"/>
      <protection locked="0"/>
    </xf>
    <xf numFmtId="49" fontId="16" fillId="5" borderId="16" xfId="0" applyNumberFormat="1" applyFont="1" applyFill="1" applyBorder="1" applyAlignment="1" applyProtection="1">
      <alignment horizontal="left" vertical="center"/>
      <protection locked="0"/>
    </xf>
    <xf numFmtId="49" fontId="16" fillId="5" borderId="16" xfId="0" quotePrefix="1" applyNumberFormat="1" applyFont="1" applyFill="1" applyBorder="1" applyAlignment="1" applyProtection="1">
      <alignment horizontal="center" vertical="center"/>
      <protection locked="0"/>
    </xf>
    <xf numFmtId="49" fontId="0" fillId="5" borderId="16" xfId="0" applyNumberForma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right" vertical="center"/>
    </xf>
    <xf numFmtId="0" fontId="16" fillId="2" borderId="1" xfId="0" quotePrefix="1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indent="1"/>
      <protection locked="0"/>
    </xf>
    <xf numFmtId="0" fontId="0" fillId="2" borderId="19" xfId="0" applyFill="1" applyBorder="1" applyAlignment="1" applyProtection="1">
      <alignment horizontal="left" vertical="center" indent="1"/>
      <protection locked="0"/>
    </xf>
    <xf numFmtId="0" fontId="35" fillId="3" borderId="0" xfId="0" applyFont="1" applyFill="1" applyAlignment="1">
      <alignment vertical="center"/>
    </xf>
    <xf numFmtId="2" fontId="16" fillId="6" borderId="31" xfId="0" applyNumberFormat="1" applyFont="1" applyFill="1" applyBorder="1" applyAlignment="1" applyProtection="1">
      <alignment horizontal="center" vertical="center"/>
      <protection locked="0"/>
    </xf>
    <xf numFmtId="2" fontId="16" fillId="6" borderId="32" xfId="0" applyNumberFormat="1" applyFont="1" applyFill="1" applyBorder="1" applyAlignment="1" applyProtection="1">
      <alignment horizontal="center" vertical="center"/>
      <protection locked="0"/>
    </xf>
    <xf numFmtId="0" fontId="34" fillId="3" borderId="33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2" fontId="16" fillId="0" borderId="31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26" xfId="0" applyFont="1" applyFill="1" applyBorder="1" applyAlignment="1" applyProtection="1">
      <alignment horizontal="center" vertical="center"/>
      <protection locked="0"/>
    </xf>
    <xf numFmtId="0" fontId="16" fillId="5" borderId="11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38" fontId="21" fillId="10" borderId="5" xfId="0" applyNumberFormat="1" applyFont="1" applyFill="1" applyBorder="1" applyAlignment="1" applyProtection="1">
      <alignment vertical="center" shrinkToFit="1"/>
      <protection locked="0"/>
    </xf>
    <xf numFmtId="38" fontId="21" fillId="10" borderId="9" xfId="0" applyNumberFormat="1" applyFont="1" applyFill="1" applyBorder="1" applyAlignment="1" applyProtection="1">
      <alignment vertical="center" shrinkToFit="1"/>
      <protection locked="0"/>
    </xf>
    <xf numFmtId="38" fontId="21" fillId="10" borderId="6" xfId="0" applyNumberFormat="1" applyFont="1" applyFill="1" applyBorder="1" applyAlignment="1" applyProtection="1">
      <alignment vertical="center" shrinkToFit="1"/>
      <protection locked="0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38" fontId="16" fillId="0" borderId="5" xfId="0" applyNumberFormat="1" applyFont="1" applyBorder="1" applyAlignment="1">
      <alignment horizontal="right" vertical="center"/>
    </xf>
    <xf numFmtId="38" fontId="16" fillId="0" borderId="9" xfId="0" applyNumberFormat="1" applyFont="1" applyBorder="1" applyAlignment="1">
      <alignment horizontal="right" vertical="center"/>
    </xf>
    <xf numFmtId="38" fontId="16" fillId="0" borderId="6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left" vertical="center"/>
    </xf>
    <xf numFmtId="38" fontId="16" fillId="5" borderId="5" xfId="0" applyNumberFormat="1" applyFont="1" applyFill="1" applyBorder="1" applyAlignment="1" applyProtection="1">
      <alignment vertical="center" shrinkToFit="1"/>
      <protection locked="0"/>
    </xf>
    <xf numFmtId="38" fontId="16" fillId="5" borderId="9" xfId="0" applyNumberFormat="1" applyFont="1" applyFill="1" applyBorder="1" applyAlignment="1" applyProtection="1">
      <alignment vertical="center" shrinkToFit="1"/>
      <protection locked="0"/>
    </xf>
    <xf numFmtId="38" fontId="16" fillId="5" borderId="6" xfId="0" applyNumberFormat="1" applyFont="1" applyFill="1" applyBorder="1" applyAlignment="1" applyProtection="1">
      <alignment vertical="center" shrinkToFit="1"/>
      <protection locked="0"/>
    </xf>
    <xf numFmtId="10" fontId="24" fillId="0" borderId="28" xfId="0" applyNumberFormat="1" applyFont="1" applyBorder="1" applyAlignment="1">
      <alignment horizontal="center" vertical="center" wrapText="1"/>
    </xf>
    <xf numFmtId="10" fontId="24" fillId="0" borderId="29" xfId="0" applyNumberFormat="1" applyFont="1" applyBorder="1" applyAlignment="1">
      <alignment horizontal="center" vertical="center" wrapText="1"/>
    </xf>
    <xf numFmtId="10" fontId="24" fillId="0" borderId="30" xfId="0" applyNumberFormat="1" applyFont="1" applyBorder="1" applyAlignment="1">
      <alignment horizontal="center" vertical="center" wrapText="1"/>
    </xf>
    <xf numFmtId="38" fontId="16" fillId="0" borderId="5" xfId="0" applyNumberFormat="1" applyFont="1" applyBorder="1" applyAlignment="1">
      <alignment vertical="center" shrinkToFit="1"/>
    </xf>
    <xf numFmtId="38" fontId="16" fillId="0" borderId="9" xfId="0" applyNumberFormat="1" applyFont="1" applyBorder="1" applyAlignment="1">
      <alignment vertical="center" shrinkToFit="1"/>
    </xf>
    <xf numFmtId="38" fontId="16" fillId="0" borderId="6" xfId="0" applyNumberFormat="1" applyFont="1" applyBorder="1" applyAlignment="1">
      <alignment vertical="center" shrinkToFit="1"/>
    </xf>
    <xf numFmtId="166" fontId="20" fillId="0" borderId="28" xfId="0" applyNumberFormat="1" applyFont="1" applyBorder="1" applyAlignment="1">
      <alignment horizontal="center" vertical="center"/>
    </xf>
    <xf numFmtId="166" fontId="20" fillId="0" borderId="29" xfId="0" applyNumberFormat="1" applyFont="1" applyBorder="1" applyAlignment="1">
      <alignment horizontal="center" vertical="center"/>
    </xf>
    <xf numFmtId="166" fontId="20" fillId="0" borderId="30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38" fontId="16" fillId="0" borderId="31" xfId="0" applyNumberFormat="1" applyFont="1" applyBorder="1" applyAlignment="1">
      <alignment horizontal="right" vertical="center"/>
    </xf>
    <xf numFmtId="38" fontId="16" fillId="0" borderId="32" xfId="0" applyNumberFormat="1" applyFont="1" applyBorder="1" applyAlignment="1">
      <alignment horizontal="right" vertical="center"/>
    </xf>
    <xf numFmtId="38" fontId="16" fillId="0" borderId="20" xfId="0" applyNumberFormat="1" applyFont="1" applyBorder="1" applyAlignment="1">
      <alignment horizontal="right" vertical="center"/>
    </xf>
    <xf numFmtId="38" fontId="16" fillId="8" borderId="5" xfId="0" applyNumberFormat="1" applyFont="1" applyFill="1" applyBorder="1" applyAlignment="1" applyProtection="1">
      <alignment vertical="center" shrinkToFit="1"/>
      <protection locked="0"/>
    </xf>
    <xf numFmtId="38" fontId="16" fillId="8" borderId="9" xfId="0" applyNumberFormat="1" applyFont="1" applyFill="1" applyBorder="1" applyAlignment="1" applyProtection="1">
      <alignment vertical="center" shrinkToFit="1"/>
      <protection locked="0"/>
    </xf>
    <xf numFmtId="38" fontId="16" fillId="8" borderId="6" xfId="0" applyNumberFormat="1" applyFont="1" applyFill="1" applyBorder="1" applyAlignment="1" applyProtection="1">
      <alignment vertical="center" shrinkToFit="1"/>
      <protection locked="0"/>
    </xf>
    <xf numFmtId="0" fontId="16" fillId="0" borderId="9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38" fontId="16" fillId="9" borderId="10" xfId="0" applyNumberFormat="1" applyFont="1" applyFill="1" applyBorder="1" applyAlignment="1" applyProtection="1">
      <alignment vertical="center" shrinkToFit="1"/>
      <protection locked="0"/>
    </xf>
    <xf numFmtId="38" fontId="16" fillId="9" borderId="26" xfId="0" applyNumberFormat="1" applyFont="1" applyFill="1" applyBorder="1" applyAlignment="1" applyProtection="1">
      <alignment vertical="center" shrinkToFit="1"/>
      <protection locked="0"/>
    </xf>
    <xf numFmtId="38" fontId="16" fillId="9" borderId="11" xfId="0" applyNumberFormat="1" applyFont="1" applyFill="1" applyBorder="1" applyAlignment="1" applyProtection="1">
      <alignment vertical="center" shrinkToFit="1"/>
      <protection locked="0"/>
    </xf>
    <xf numFmtId="0" fontId="20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 indent="2"/>
    </xf>
    <xf numFmtId="0" fontId="27" fillId="0" borderId="27" xfId="0" applyFont="1" applyBorder="1" applyAlignment="1">
      <alignment horizontal="left" vertical="center" indent="2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vertical="top" indent="2"/>
    </xf>
    <xf numFmtId="0" fontId="27" fillId="0" borderId="14" xfId="0" applyFont="1" applyBorder="1" applyAlignment="1">
      <alignment horizontal="left" vertical="top" indent="2"/>
    </xf>
    <xf numFmtId="0" fontId="20" fillId="0" borderId="7" xfId="0" applyFont="1" applyBorder="1" applyAlignment="1">
      <alignment horizontal="center" vertical="center"/>
    </xf>
    <xf numFmtId="0" fontId="16" fillId="5" borderId="10" xfId="0" applyFont="1" applyFill="1" applyBorder="1" applyAlignment="1" applyProtection="1">
      <alignment horizontal="left" vertical="center" wrapText="1" indent="1"/>
      <protection locked="0"/>
    </xf>
    <xf numFmtId="0" fontId="16" fillId="5" borderId="26" xfId="0" applyFont="1" applyFill="1" applyBorder="1" applyAlignment="1" applyProtection="1">
      <alignment horizontal="left" vertical="center" wrapText="1" indent="1"/>
      <protection locked="0"/>
    </xf>
    <xf numFmtId="0" fontId="16" fillId="5" borderId="11" xfId="0" applyFont="1" applyFill="1" applyBorder="1" applyAlignment="1" applyProtection="1">
      <alignment horizontal="left" vertical="center" wrapText="1" indent="1"/>
      <protection locked="0"/>
    </xf>
    <xf numFmtId="0" fontId="16" fillId="5" borderId="12" xfId="0" applyFont="1" applyFill="1" applyBorder="1" applyAlignment="1" applyProtection="1">
      <alignment horizontal="left" vertical="center" wrapText="1" indent="1"/>
      <protection locked="0"/>
    </xf>
    <xf numFmtId="0" fontId="16" fillId="5" borderId="0" xfId="0" applyFont="1" applyFill="1" applyAlignment="1" applyProtection="1">
      <alignment horizontal="left" vertical="center" wrapText="1" indent="1"/>
      <protection locked="0"/>
    </xf>
    <xf numFmtId="0" fontId="16" fillId="5" borderId="14" xfId="0" applyFont="1" applyFill="1" applyBorder="1" applyAlignment="1" applyProtection="1">
      <alignment horizontal="left" vertical="center" wrapText="1" indent="1"/>
      <protection locked="0"/>
    </xf>
    <xf numFmtId="0" fontId="16" fillId="5" borderId="11" xfId="0" applyFont="1" applyFill="1" applyBorder="1" applyAlignment="1" applyProtection="1">
      <alignment vertical="center"/>
      <protection locked="0"/>
    </xf>
    <xf numFmtId="0" fontId="16" fillId="5" borderId="15" xfId="0" applyFont="1" applyFill="1" applyBorder="1" applyAlignment="1" applyProtection="1">
      <alignment vertical="center"/>
      <protection locked="0"/>
    </xf>
    <xf numFmtId="0" fontId="16" fillId="5" borderId="11" xfId="0" applyFont="1" applyFill="1" applyBorder="1" applyAlignment="1" applyProtection="1">
      <alignment vertical="center" wrapText="1"/>
      <protection locked="0"/>
    </xf>
    <xf numFmtId="0" fontId="16" fillId="5" borderId="15" xfId="0" applyFont="1" applyFill="1" applyBorder="1" applyAlignment="1" applyProtection="1">
      <alignment vertical="center" wrapText="1"/>
      <protection locked="0"/>
    </xf>
    <xf numFmtId="0" fontId="16" fillId="5" borderId="13" xfId="0" applyFont="1" applyFill="1" applyBorder="1" applyAlignment="1" applyProtection="1">
      <alignment horizontal="left" vertical="center" wrapText="1" indent="1"/>
      <protection locked="0"/>
    </xf>
    <xf numFmtId="0" fontId="16" fillId="5" borderId="1" xfId="0" applyFont="1" applyFill="1" applyBorder="1" applyAlignment="1" applyProtection="1">
      <alignment horizontal="left" vertical="center" wrapText="1" indent="1"/>
      <protection locked="0"/>
    </xf>
    <xf numFmtId="0" fontId="16" fillId="5" borderId="15" xfId="0" applyFont="1" applyFill="1" applyBorder="1" applyAlignment="1" applyProtection="1">
      <alignment horizontal="left" vertical="center" wrapText="1" indent="1"/>
      <protection locked="0"/>
    </xf>
    <xf numFmtId="0" fontId="24" fillId="0" borderId="2" xfId="0" applyFont="1" applyBorder="1" applyAlignment="1">
      <alignment horizontal="left" vertical="center"/>
    </xf>
    <xf numFmtId="0" fontId="16" fillId="0" borderId="0" xfId="0" applyFont="1" applyAlignment="1">
      <alignment horizontal="right"/>
    </xf>
    <xf numFmtId="49" fontId="16" fillId="8" borderId="1" xfId="0" applyNumberFormat="1" applyFont="1" applyFill="1" applyBorder="1" applyAlignment="1" applyProtection="1">
      <alignment horizontal="left" vertical="center" shrinkToFit="1"/>
      <protection locked="0"/>
    </xf>
    <xf numFmtId="0" fontId="16" fillId="8" borderId="1" xfId="0" applyFont="1" applyFill="1" applyBorder="1" applyAlignment="1" applyProtection="1">
      <alignment horizontal="left" vertical="center" shrinkToFit="1"/>
      <protection locked="0"/>
    </xf>
    <xf numFmtId="0" fontId="36" fillId="0" borderId="0" xfId="0" applyFont="1" applyAlignment="1">
      <alignment horizontal="left"/>
    </xf>
    <xf numFmtId="0" fontId="0" fillId="5" borderId="26" xfId="0" applyFill="1" applyBorder="1" applyAlignment="1" applyProtection="1">
      <alignment horizontal="left" indent="1"/>
      <protection locked="0"/>
    </xf>
    <xf numFmtId="0" fontId="0" fillId="5" borderId="11" xfId="0" applyFill="1" applyBorder="1" applyAlignment="1" applyProtection="1">
      <alignment horizontal="left" indent="1"/>
      <protection locked="0"/>
    </xf>
    <xf numFmtId="0" fontId="0" fillId="5" borderId="13" xfId="0" applyFill="1" applyBorder="1" applyAlignment="1" applyProtection="1">
      <alignment horizontal="left" indent="1"/>
      <protection locked="0"/>
    </xf>
    <xf numFmtId="0" fontId="0" fillId="5" borderId="1" xfId="0" applyFill="1" applyBorder="1" applyAlignment="1" applyProtection="1">
      <alignment horizontal="left" indent="1"/>
      <protection locked="0"/>
    </xf>
    <xf numFmtId="0" fontId="0" fillId="5" borderId="15" xfId="0" applyFill="1" applyBorder="1" applyAlignment="1" applyProtection="1">
      <alignment horizontal="left" indent="1"/>
      <protection locked="0"/>
    </xf>
    <xf numFmtId="49" fontId="16" fillId="5" borderId="10" xfId="0" applyNumberFormat="1" applyFont="1" applyFill="1" applyBorder="1" applyAlignment="1" applyProtection="1">
      <alignment horizontal="center" vertical="center"/>
      <protection locked="0"/>
    </xf>
    <xf numFmtId="49" fontId="16" fillId="5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2DCDB"/>
      <color rgb="FFF2D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35"/>
  <sheetViews>
    <sheetView zoomScaleNormal="100" zoomScalePageLayoutView="59" workbookViewId="0">
      <selection activeCell="M9" sqref="M9"/>
    </sheetView>
  </sheetViews>
  <sheetFormatPr defaultColWidth="9.140625" defaultRowHeight="14.25" x14ac:dyDescent="0.25"/>
  <cols>
    <col min="1" max="1" width="3.5703125" style="1" customWidth="1"/>
    <col min="2" max="2" width="12.7109375" style="1" customWidth="1"/>
    <col min="3" max="3" width="3.5703125" style="1" customWidth="1"/>
    <col min="4" max="4" width="12.7109375" style="1" customWidth="1"/>
    <col min="5" max="5" width="3.5703125" style="1" customWidth="1"/>
    <col min="6" max="6" width="24.85546875" style="1" customWidth="1"/>
    <col min="7" max="7" width="14.42578125" style="1" customWidth="1"/>
    <col min="8" max="8" width="3.5703125" style="1" customWidth="1"/>
    <col min="9" max="9" width="14.42578125" style="1" customWidth="1"/>
    <col min="10" max="10" width="3.5703125" style="1" customWidth="1"/>
    <col min="11" max="11" width="14.42578125" style="1" customWidth="1"/>
    <col min="12" max="12" width="3.5703125" style="1" customWidth="1"/>
    <col min="13" max="13" width="15.5703125" style="1" customWidth="1"/>
    <col min="14" max="14" width="3.7109375" style="1" customWidth="1"/>
    <col min="15" max="16" width="17.7109375" style="1" customWidth="1"/>
    <col min="17" max="17" width="12.7109375" style="1" customWidth="1"/>
    <col min="18" max="18" width="17.7109375" style="1" customWidth="1"/>
    <col min="19" max="16384" width="9.140625" style="1"/>
  </cols>
  <sheetData>
    <row r="1" spans="1:17" ht="23.45" customHeight="1" x14ac:dyDescent="0.25">
      <c r="A1" s="267" t="s">
        <v>41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7" s="2" customFormat="1" ht="15" customHeight="1" thickBot="1" x14ac:dyDescent="0.25">
      <c r="A2" s="44" t="s">
        <v>22</v>
      </c>
      <c r="B2" s="41"/>
      <c r="C2" s="41"/>
      <c r="D2" s="41"/>
      <c r="E2" s="41"/>
      <c r="F2" s="41"/>
      <c r="G2" s="42"/>
      <c r="H2" s="42"/>
      <c r="I2" s="42"/>
      <c r="J2" s="42"/>
      <c r="K2" s="42"/>
      <c r="L2" s="42"/>
      <c r="M2" s="42"/>
      <c r="O2" s="258" t="s">
        <v>127</v>
      </c>
      <c r="P2" s="258"/>
      <c r="Q2" s="182"/>
    </row>
    <row r="3" spans="1:17" ht="8.1" customHeight="1" x14ac:dyDescent="0.25">
      <c r="A3" s="40"/>
      <c r="B3" s="4"/>
      <c r="C3" s="4"/>
      <c r="D3" s="4"/>
      <c r="E3" s="4"/>
      <c r="F3" s="4"/>
      <c r="G3" s="4"/>
      <c r="M3" s="3"/>
      <c r="O3" s="118"/>
      <c r="P3" s="118"/>
    </row>
    <row r="4" spans="1:17" ht="14.25" customHeight="1" x14ac:dyDescent="0.25">
      <c r="A4" s="275" t="s">
        <v>1</v>
      </c>
      <c r="B4" s="275"/>
      <c r="C4" s="275"/>
      <c r="D4" s="271"/>
      <c r="E4" s="272"/>
      <c r="F4" s="272"/>
      <c r="G4" s="6" t="s">
        <v>34</v>
      </c>
      <c r="H4" s="273"/>
      <c r="I4" s="274"/>
      <c r="J4" s="270" t="s">
        <v>158</v>
      </c>
      <c r="K4" s="270"/>
      <c r="L4" s="270"/>
      <c r="M4" s="117"/>
      <c r="O4" s="192">
        <v>0</v>
      </c>
      <c r="P4" s="119" t="s">
        <v>128</v>
      </c>
    </row>
    <row r="5" spans="1:17" ht="14.25" customHeight="1" x14ac:dyDescent="0.25">
      <c r="A5" s="275" t="s">
        <v>43</v>
      </c>
      <c r="B5" s="275"/>
      <c r="C5" s="275"/>
      <c r="D5" s="276"/>
      <c r="E5" s="277"/>
      <c r="F5" s="277"/>
      <c r="G5" s="277"/>
      <c r="H5" s="277"/>
      <c r="I5" s="277"/>
      <c r="J5" s="5"/>
      <c r="L5" s="6" t="s">
        <v>0</v>
      </c>
      <c r="M5" s="39"/>
      <c r="O5" s="192">
        <v>1</v>
      </c>
      <c r="P5" s="119" t="s">
        <v>129</v>
      </c>
    </row>
    <row r="6" spans="1:17" ht="8.1" customHeight="1" x14ac:dyDescent="0.25">
      <c r="O6" s="118"/>
      <c r="P6" s="118"/>
    </row>
    <row r="7" spans="1:17" ht="16.5" customHeight="1" x14ac:dyDescent="0.25">
      <c r="A7" s="171" t="s">
        <v>14</v>
      </c>
      <c r="B7" s="280" t="s">
        <v>28</v>
      </c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O7" s="166"/>
      <c r="P7" s="118"/>
    </row>
    <row r="8" spans="1:17" ht="20.100000000000001" customHeight="1" x14ac:dyDescent="0.25">
      <c r="A8" s="17" t="s">
        <v>15</v>
      </c>
      <c r="B8" s="139" t="s">
        <v>37</v>
      </c>
      <c r="C8" s="7"/>
      <c r="D8" s="7"/>
      <c r="E8" s="7"/>
      <c r="F8" s="7"/>
      <c r="G8" s="140"/>
      <c r="H8" s="140"/>
      <c r="I8" s="7"/>
      <c r="J8" s="7"/>
      <c r="K8" s="28"/>
      <c r="L8" s="7"/>
      <c r="M8" s="16" t="s">
        <v>27</v>
      </c>
      <c r="O8" s="29" t="s">
        <v>130</v>
      </c>
      <c r="P8" s="119" t="s">
        <v>131</v>
      </c>
    </row>
    <row r="9" spans="1:17" ht="14.25" customHeight="1" x14ac:dyDescent="0.25">
      <c r="A9" s="17"/>
      <c r="B9" s="262" t="s">
        <v>188</v>
      </c>
      <c r="C9" s="262"/>
      <c r="D9" s="262"/>
      <c r="E9" s="262"/>
      <c r="F9" s="262"/>
      <c r="G9" s="262"/>
      <c r="K9" s="137"/>
      <c r="L9" s="138"/>
      <c r="M9" s="131"/>
      <c r="O9" s="120"/>
      <c r="P9" s="121">
        <f>ROUND((M9*O9),2)</f>
        <v>0</v>
      </c>
    </row>
    <row r="10" spans="1:17" ht="4.5" customHeight="1" x14ac:dyDescent="0.25">
      <c r="A10" s="17"/>
      <c r="B10" s="8"/>
      <c r="C10" s="8"/>
      <c r="O10" s="118"/>
      <c r="P10" s="118"/>
    </row>
    <row r="11" spans="1:17" ht="15.75" customHeight="1" x14ac:dyDescent="0.25">
      <c r="A11" s="17" t="s">
        <v>16</v>
      </c>
      <c r="B11" s="8" t="s">
        <v>132</v>
      </c>
      <c r="C11" s="8"/>
      <c r="O11" s="166"/>
    </row>
    <row r="12" spans="1:17" ht="15.75" customHeight="1" x14ac:dyDescent="0.25">
      <c r="A12" s="9"/>
      <c r="B12" s="263" t="s">
        <v>2</v>
      </c>
      <c r="C12" s="263"/>
      <c r="D12" s="263"/>
      <c r="E12" s="10"/>
      <c r="F12" s="263" t="s">
        <v>3</v>
      </c>
      <c r="G12" s="263"/>
      <c r="H12" s="9"/>
      <c r="I12" s="11" t="s">
        <v>56</v>
      </c>
      <c r="J12" s="12" t="s">
        <v>5</v>
      </c>
      <c r="K12" s="11" t="s">
        <v>179</v>
      </c>
      <c r="L12" s="13" t="s">
        <v>6</v>
      </c>
      <c r="M12" s="11" t="s">
        <v>7</v>
      </c>
      <c r="O12" s="122" t="s">
        <v>130</v>
      </c>
      <c r="P12" s="123" t="s">
        <v>131</v>
      </c>
    </row>
    <row r="13" spans="1:17" ht="14.85" customHeight="1" x14ac:dyDescent="0.25">
      <c r="A13" s="14"/>
      <c r="B13" s="269"/>
      <c r="C13" s="269"/>
      <c r="D13" s="269"/>
      <c r="E13" s="15"/>
      <c r="F13" s="269"/>
      <c r="G13" s="269"/>
      <c r="H13" s="4"/>
      <c r="I13" s="132"/>
      <c r="K13" s="186"/>
      <c r="M13" s="183">
        <f>ROUND((K13*I13),2)</f>
        <v>0</v>
      </c>
      <c r="O13" s="193"/>
      <c r="P13" s="190">
        <f>ROUND((M13*O13),2)</f>
        <v>0</v>
      </c>
    </row>
    <row r="14" spans="1:17" ht="14.85" customHeight="1" x14ac:dyDescent="0.25">
      <c r="A14" s="14"/>
      <c r="B14" s="259"/>
      <c r="C14" s="259"/>
      <c r="D14" s="259"/>
      <c r="E14" s="15"/>
      <c r="F14" s="259"/>
      <c r="G14" s="259"/>
      <c r="H14" s="4"/>
      <c r="I14" s="133"/>
      <c r="K14" s="187"/>
      <c r="M14" s="184">
        <f>ROUND((K14*I14),2)</f>
        <v>0</v>
      </c>
      <c r="O14" s="194"/>
      <c r="P14" s="191">
        <f>ROUND((M14*O14),2)</f>
        <v>0</v>
      </c>
    </row>
    <row r="15" spans="1:17" ht="14.85" customHeight="1" x14ac:dyDescent="0.25">
      <c r="A15" s="14"/>
      <c r="B15" s="259"/>
      <c r="C15" s="259"/>
      <c r="D15" s="259"/>
      <c r="E15" s="15"/>
      <c r="F15" s="259"/>
      <c r="G15" s="259"/>
      <c r="H15" s="4"/>
      <c r="I15" s="133"/>
      <c r="K15" s="187"/>
      <c r="M15" s="184">
        <f t="shared" ref="M15:M31" si="0">ROUND((K15*I15),2)</f>
        <v>0</v>
      </c>
      <c r="O15" s="194"/>
      <c r="P15" s="191">
        <f t="shared" ref="P15:P31" si="1">ROUND((M15*O15),2)</f>
        <v>0</v>
      </c>
    </row>
    <row r="16" spans="1:17" ht="14.85" customHeight="1" x14ac:dyDescent="0.25">
      <c r="A16" s="14"/>
      <c r="B16" s="259"/>
      <c r="C16" s="259"/>
      <c r="D16" s="259"/>
      <c r="E16" s="15"/>
      <c r="F16" s="259"/>
      <c r="G16" s="259"/>
      <c r="H16" s="4"/>
      <c r="I16" s="133"/>
      <c r="K16" s="187"/>
      <c r="M16" s="184">
        <f t="shared" si="0"/>
        <v>0</v>
      </c>
      <c r="O16" s="194"/>
      <c r="P16" s="191">
        <f t="shared" si="1"/>
        <v>0</v>
      </c>
    </row>
    <row r="17" spans="1:16" ht="14.85" customHeight="1" x14ac:dyDescent="0.25">
      <c r="A17" s="14"/>
      <c r="B17" s="259"/>
      <c r="C17" s="259"/>
      <c r="D17" s="259"/>
      <c r="E17" s="15"/>
      <c r="F17" s="259"/>
      <c r="G17" s="259"/>
      <c r="H17" s="4"/>
      <c r="I17" s="133"/>
      <c r="K17" s="187"/>
      <c r="M17" s="184">
        <f t="shared" si="0"/>
        <v>0</v>
      </c>
      <c r="O17" s="194"/>
      <c r="P17" s="191">
        <f t="shared" si="1"/>
        <v>0</v>
      </c>
    </row>
    <row r="18" spans="1:16" ht="14.85" customHeight="1" x14ac:dyDescent="0.25">
      <c r="A18" s="14"/>
      <c r="B18" s="259"/>
      <c r="C18" s="259"/>
      <c r="D18" s="259"/>
      <c r="E18" s="15"/>
      <c r="F18" s="259"/>
      <c r="G18" s="259"/>
      <c r="H18" s="4"/>
      <c r="I18" s="133"/>
      <c r="K18" s="187"/>
      <c r="M18" s="184">
        <f t="shared" si="0"/>
        <v>0</v>
      </c>
      <c r="O18" s="194"/>
      <c r="P18" s="191">
        <f t="shared" si="1"/>
        <v>0</v>
      </c>
    </row>
    <row r="19" spans="1:16" ht="14.85" customHeight="1" x14ac:dyDescent="0.25">
      <c r="A19" s="14"/>
      <c r="B19" s="259"/>
      <c r="C19" s="259"/>
      <c r="D19" s="259"/>
      <c r="E19" s="15"/>
      <c r="F19" s="259"/>
      <c r="G19" s="259"/>
      <c r="H19" s="4"/>
      <c r="I19" s="133"/>
      <c r="K19" s="187"/>
      <c r="M19" s="184">
        <f t="shared" si="0"/>
        <v>0</v>
      </c>
      <c r="O19" s="194"/>
      <c r="P19" s="191">
        <f t="shared" si="1"/>
        <v>0</v>
      </c>
    </row>
    <row r="20" spans="1:16" ht="14.85" customHeight="1" x14ac:dyDescent="0.25">
      <c r="A20" s="14"/>
      <c r="B20" s="259"/>
      <c r="C20" s="259"/>
      <c r="D20" s="259"/>
      <c r="E20" s="15"/>
      <c r="F20" s="259"/>
      <c r="G20" s="259"/>
      <c r="H20" s="4"/>
      <c r="I20" s="133"/>
      <c r="K20" s="187"/>
      <c r="M20" s="184">
        <f t="shared" si="0"/>
        <v>0</v>
      </c>
      <c r="O20" s="194"/>
      <c r="P20" s="191">
        <f t="shared" si="1"/>
        <v>0</v>
      </c>
    </row>
    <row r="21" spans="1:16" ht="14.85" customHeight="1" x14ac:dyDescent="0.25">
      <c r="A21" s="14"/>
      <c r="B21" s="259"/>
      <c r="C21" s="259"/>
      <c r="D21" s="259"/>
      <c r="E21" s="15"/>
      <c r="F21" s="259"/>
      <c r="G21" s="259"/>
      <c r="H21" s="4"/>
      <c r="I21" s="133"/>
      <c r="K21" s="187"/>
      <c r="M21" s="184">
        <f t="shared" si="0"/>
        <v>0</v>
      </c>
      <c r="O21" s="194"/>
      <c r="P21" s="191">
        <f t="shared" si="1"/>
        <v>0</v>
      </c>
    </row>
    <row r="22" spans="1:16" ht="14.85" customHeight="1" x14ac:dyDescent="0.25">
      <c r="A22" s="14"/>
      <c r="B22" s="259"/>
      <c r="C22" s="259"/>
      <c r="D22" s="259"/>
      <c r="E22" s="15"/>
      <c r="F22" s="259"/>
      <c r="G22" s="259"/>
      <c r="H22" s="4"/>
      <c r="I22" s="133"/>
      <c r="K22" s="187"/>
      <c r="M22" s="184">
        <f t="shared" si="0"/>
        <v>0</v>
      </c>
      <c r="O22" s="194"/>
      <c r="P22" s="191">
        <f t="shared" si="1"/>
        <v>0</v>
      </c>
    </row>
    <row r="23" spans="1:16" ht="14.85" customHeight="1" x14ac:dyDescent="0.25">
      <c r="A23" s="14"/>
      <c r="B23" s="259"/>
      <c r="C23" s="259"/>
      <c r="D23" s="259"/>
      <c r="E23" s="15"/>
      <c r="F23" s="259"/>
      <c r="G23" s="259"/>
      <c r="H23" s="4"/>
      <c r="I23" s="133"/>
      <c r="K23" s="187"/>
      <c r="M23" s="184">
        <f t="shared" si="0"/>
        <v>0</v>
      </c>
      <c r="O23" s="194"/>
      <c r="P23" s="191">
        <f t="shared" si="1"/>
        <v>0</v>
      </c>
    </row>
    <row r="24" spans="1:16" ht="14.85" customHeight="1" x14ac:dyDescent="0.25">
      <c r="A24" s="14"/>
      <c r="B24" s="259"/>
      <c r="C24" s="259"/>
      <c r="D24" s="259"/>
      <c r="E24" s="15"/>
      <c r="F24" s="259"/>
      <c r="G24" s="259"/>
      <c r="H24" s="4"/>
      <c r="I24" s="133"/>
      <c r="K24" s="187"/>
      <c r="M24" s="184">
        <f t="shared" si="0"/>
        <v>0</v>
      </c>
      <c r="O24" s="194"/>
      <c r="P24" s="191">
        <f t="shared" si="1"/>
        <v>0</v>
      </c>
    </row>
    <row r="25" spans="1:16" ht="14.85" customHeight="1" x14ac:dyDescent="0.25">
      <c r="A25" s="14"/>
      <c r="B25" s="259"/>
      <c r="C25" s="259"/>
      <c r="D25" s="259"/>
      <c r="E25" s="15"/>
      <c r="F25" s="259"/>
      <c r="G25" s="259"/>
      <c r="H25" s="4"/>
      <c r="I25" s="133"/>
      <c r="K25" s="187"/>
      <c r="M25" s="184">
        <f t="shared" si="0"/>
        <v>0</v>
      </c>
      <c r="O25" s="194"/>
      <c r="P25" s="191">
        <f t="shared" si="1"/>
        <v>0</v>
      </c>
    </row>
    <row r="26" spans="1:16" ht="14.85" customHeight="1" x14ac:dyDescent="0.25">
      <c r="A26" s="14"/>
      <c r="B26" s="259"/>
      <c r="C26" s="259"/>
      <c r="D26" s="259"/>
      <c r="E26" s="15"/>
      <c r="F26" s="259"/>
      <c r="G26" s="259"/>
      <c r="H26" s="4"/>
      <c r="I26" s="133"/>
      <c r="K26" s="187"/>
      <c r="M26" s="184">
        <f t="shared" si="0"/>
        <v>0</v>
      </c>
      <c r="O26" s="194"/>
      <c r="P26" s="191">
        <f t="shared" si="1"/>
        <v>0</v>
      </c>
    </row>
    <row r="27" spans="1:16" ht="14.85" customHeight="1" x14ac:dyDescent="0.25">
      <c r="A27" s="14"/>
      <c r="B27" s="259"/>
      <c r="C27" s="259"/>
      <c r="D27" s="259"/>
      <c r="E27" s="15"/>
      <c r="F27" s="259"/>
      <c r="G27" s="259"/>
      <c r="H27" s="4"/>
      <c r="I27" s="133"/>
      <c r="K27" s="187"/>
      <c r="M27" s="184">
        <f t="shared" si="0"/>
        <v>0</v>
      </c>
      <c r="O27" s="194"/>
      <c r="P27" s="191">
        <f t="shared" si="1"/>
        <v>0</v>
      </c>
    </row>
    <row r="28" spans="1:16" ht="14.85" customHeight="1" x14ac:dyDescent="0.25">
      <c r="A28" s="14"/>
      <c r="B28" s="259"/>
      <c r="C28" s="259"/>
      <c r="D28" s="259"/>
      <c r="E28" s="15"/>
      <c r="F28" s="259"/>
      <c r="G28" s="259"/>
      <c r="H28" s="4"/>
      <c r="I28" s="133"/>
      <c r="K28" s="187"/>
      <c r="M28" s="184">
        <f t="shared" si="0"/>
        <v>0</v>
      </c>
      <c r="O28" s="194"/>
      <c r="P28" s="191">
        <f t="shared" si="1"/>
        <v>0</v>
      </c>
    </row>
    <row r="29" spans="1:16" ht="14.85" customHeight="1" x14ac:dyDescent="0.25">
      <c r="A29" s="14"/>
      <c r="B29" s="259"/>
      <c r="C29" s="259"/>
      <c r="D29" s="259"/>
      <c r="E29" s="15"/>
      <c r="F29" s="259"/>
      <c r="G29" s="259"/>
      <c r="H29" s="4"/>
      <c r="I29" s="133"/>
      <c r="K29" s="187"/>
      <c r="M29" s="184">
        <f t="shared" si="0"/>
        <v>0</v>
      </c>
      <c r="O29" s="194"/>
      <c r="P29" s="191">
        <f t="shared" si="1"/>
        <v>0</v>
      </c>
    </row>
    <row r="30" spans="1:16" ht="14.85" customHeight="1" x14ac:dyDescent="0.25">
      <c r="A30" s="14"/>
      <c r="B30" s="259"/>
      <c r="C30" s="259"/>
      <c r="D30" s="259"/>
      <c r="E30" s="15"/>
      <c r="F30" s="259"/>
      <c r="G30" s="259"/>
      <c r="H30" s="4"/>
      <c r="I30" s="133"/>
      <c r="K30" s="187"/>
      <c r="M30" s="184">
        <f t="shared" si="0"/>
        <v>0</v>
      </c>
      <c r="O30" s="194"/>
      <c r="P30" s="191">
        <f t="shared" si="1"/>
        <v>0</v>
      </c>
    </row>
    <row r="31" spans="1:16" ht="14.85" customHeight="1" x14ac:dyDescent="0.25">
      <c r="A31" s="14"/>
      <c r="B31" s="259"/>
      <c r="C31" s="259"/>
      <c r="D31" s="259"/>
      <c r="E31" s="15"/>
      <c r="F31" s="259"/>
      <c r="G31" s="259"/>
      <c r="H31" s="4"/>
      <c r="I31" s="134"/>
      <c r="K31" s="188"/>
      <c r="M31" s="184">
        <f t="shared" si="0"/>
        <v>0</v>
      </c>
      <c r="O31" s="194"/>
      <c r="P31" s="191">
        <f t="shared" si="1"/>
        <v>0</v>
      </c>
    </row>
    <row r="32" spans="1:16" ht="14.85" customHeight="1" x14ac:dyDescent="0.25">
      <c r="A32" s="14"/>
      <c r="B32" s="266"/>
      <c r="C32" s="266"/>
      <c r="D32" s="266"/>
      <c r="E32" s="15"/>
      <c r="F32" s="266"/>
      <c r="G32" s="266"/>
      <c r="H32" s="4"/>
      <c r="I32" s="135"/>
      <c r="K32" s="189"/>
      <c r="M32" s="185">
        <f>ROUND((K32*I32),2)</f>
        <v>0</v>
      </c>
      <c r="O32" s="194"/>
      <c r="P32" s="191">
        <f>ROUND((M32*O32),2)</f>
        <v>0</v>
      </c>
    </row>
    <row r="33" spans="1:16" ht="15.75" customHeight="1" x14ac:dyDescent="0.25">
      <c r="A33" s="16"/>
      <c r="G33" s="16" t="s">
        <v>48</v>
      </c>
      <c r="H33" s="16" t="s">
        <v>6</v>
      </c>
      <c r="I33" s="130">
        <f>SUM(I13:I32)</f>
        <v>0</v>
      </c>
      <c r="K33" s="16" t="s">
        <v>45</v>
      </c>
      <c r="L33" s="136" t="s">
        <v>6</v>
      </c>
      <c r="M33" s="199">
        <f>SUM(M13:M32)</f>
        <v>0</v>
      </c>
      <c r="O33" s="124" t="str">
        <f>IF(M33=0, " ", P33/M33)</f>
        <v xml:space="preserve"> </v>
      </c>
      <c r="P33" s="121">
        <f>SUM(P13:P32)</f>
        <v>0</v>
      </c>
    </row>
    <row r="34" spans="1:16" ht="4.5" customHeight="1" x14ac:dyDescent="0.25">
      <c r="A34" s="16"/>
      <c r="G34" s="16"/>
      <c r="H34" s="16"/>
      <c r="I34" s="16"/>
      <c r="K34" s="17"/>
      <c r="L34" s="18"/>
      <c r="M34" s="20"/>
      <c r="O34" s="118"/>
      <c r="P34" s="118"/>
    </row>
    <row r="35" spans="1:16" ht="15.75" customHeight="1" x14ac:dyDescent="0.25">
      <c r="A35" s="17" t="s">
        <v>17</v>
      </c>
      <c r="B35" s="8" t="s">
        <v>133</v>
      </c>
      <c r="G35" s="19"/>
      <c r="H35" s="19"/>
      <c r="I35" s="16"/>
      <c r="O35" s="166"/>
      <c r="P35" s="118"/>
    </row>
    <row r="36" spans="1:16" ht="15.75" customHeight="1" x14ac:dyDescent="0.25">
      <c r="A36" s="9"/>
      <c r="B36" s="263" t="s">
        <v>8</v>
      </c>
      <c r="C36" s="263"/>
      <c r="D36" s="263"/>
      <c r="E36" s="67"/>
      <c r="F36" s="263"/>
      <c r="G36" s="263"/>
      <c r="H36" s="9"/>
      <c r="I36" s="11" t="s">
        <v>9</v>
      </c>
      <c r="J36" s="12" t="s">
        <v>5</v>
      </c>
      <c r="K36" s="11" t="s">
        <v>11</v>
      </c>
      <c r="L36" s="13" t="s">
        <v>6</v>
      </c>
      <c r="M36" s="11" t="s">
        <v>7</v>
      </c>
      <c r="O36" s="122" t="s">
        <v>130</v>
      </c>
      <c r="P36" s="123" t="s">
        <v>131</v>
      </c>
    </row>
    <row r="37" spans="1:16" ht="14.85" customHeight="1" x14ac:dyDescent="0.25">
      <c r="A37" s="14"/>
      <c r="B37" s="269" t="s">
        <v>178</v>
      </c>
      <c r="C37" s="269"/>
      <c r="D37" s="269"/>
      <c r="E37" s="269"/>
      <c r="F37" s="269"/>
      <c r="G37" s="269"/>
      <c r="H37" s="4"/>
      <c r="I37" s="132">
        <v>1</v>
      </c>
      <c r="K37" s="195"/>
      <c r="M37" s="183">
        <f>ROUND((K37*I37),2)</f>
        <v>0</v>
      </c>
      <c r="O37" s="168"/>
      <c r="P37" s="190">
        <f>ROUND((M37*O37),2)</f>
        <v>0</v>
      </c>
    </row>
    <row r="38" spans="1:16" ht="14.85" customHeight="1" x14ac:dyDescent="0.25">
      <c r="A38" s="14"/>
      <c r="B38" s="259"/>
      <c r="C38" s="259"/>
      <c r="D38" s="259"/>
      <c r="E38" s="259"/>
      <c r="F38" s="259"/>
      <c r="G38" s="259"/>
      <c r="H38" s="4"/>
      <c r="I38" s="134"/>
      <c r="K38" s="196"/>
      <c r="M38" s="184">
        <f>ROUND((K38*I38),2)</f>
        <v>0</v>
      </c>
      <c r="O38" s="168"/>
      <c r="P38" s="191">
        <f>ROUND((M38*O38),2)</f>
        <v>0</v>
      </c>
    </row>
    <row r="39" spans="1:16" ht="14.85" customHeight="1" x14ac:dyDescent="0.25">
      <c r="A39" s="14"/>
      <c r="B39" s="259"/>
      <c r="C39" s="259"/>
      <c r="D39" s="259"/>
      <c r="E39" s="259"/>
      <c r="F39" s="259"/>
      <c r="G39" s="259"/>
      <c r="H39" s="4"/>
      <c r="I39" s="134"/>
      <c r="K39" s="196"/>
      <c r="M39" s="184">
        <f t="shared" ref="M39:M50" si="2">ROUND((K39*I39),2)</f>
        <v>0</v>
      </c>
      <c r="O39" s="168"/>
      <c r="P39" s="191">
        <f t="shared" ref="P39:P50" si="3">ROUND((M39*O39),2)</f>
        <v>0</v>
      </c>
    </row>
    <row r="40" spans="1:16" ht="14.85" customHeight="1" x14ac:dyDescent="0.25">
      <c r="A40" s="14"/>
      <c r="B40" s="259"/>
      <c r="C40" s="259"/>
      <c r="D40" s="259"/>
      <c r="E40" s="259"/>
      <c r="F40" s="259"/>
      <c r="G40" s="259"/>
      <c r="H40" s="4"/>
      <c r="I40" s="134"/>
      <c r="K40" s="196"/>
      <c r="M40" s="184">
        <f t="shared" si="2"/>
        <v>0</v>
      </c>
      <c r="O40" s="168"/>
      <c r="P40" s="191">
        <f t="shared" si="3"/>
        <v>0</v>
      </c>
    </row>
    <row r="41" spans="1:16" ht="14.85" customHeight="1" x14ac:dyDescent="0.25">
      <c r="A41" s="14"/>
      <c r="B41" s="259"/>
      <c r="C41" s="259"/>
      <c r="D41" s="259"/>
      <c r="E41" s="259"/>
      <c r="F41" s="259"/>
      <c r="G41" s="259"/>
      <c r="H41" s="4"/>
      <c r="I41" s="134"/>
      <c r="K41" s="196"/>
      <c r="M41" s="184">
        <f t="shared" si="2"/>
        <v>0</v>
      </c>
      <c r="O41" s="168"/>
      <c r="P41" s="191">
        <f t="shared" si="3"/>
        <v>0</v>
      </c>
    </row>
    <row r="42" spans="1:16" ht="14.85" customHeight="1" x14ac:dyDescent="0.25">
      <c r="A42" s="14"/>
      <c r="B42" s="259"/>
      <c r="C42" s="259"/>
      <c r="D42" s="259"/>
      <c r="E42" s="259"/>
      <c r="F42" s="259"/>
      <c r="G42" s="259"/>
      <c r="H42" s="4"/>
      <c r="I42" s="134"/>
      <c r="K42" s="196"/>
      <c r="M42" s="184">
        <f t="shared" si="2"/>
        <v>0</v>
      </c>
      <c r="O42" s="168"/>
      <c r="P42" s="191">
        <f t="shared" si="3"/>
        <v>0</v>
      </c>
    </row>
    <row r="43" spans="1:16" ht="14.85" customHeight="1" x14ac:dyDescent="0.25">
      <c r="A43" s="14"/>
      <c r="B43" s="259"/>
      <c r="C43" s="259"/>
      <c r="D43" s="259"/>
      <c r="E43" s="259"/>
      <c r="F43" s="259"/>
      <c r="G43" s="259"/>
      <c r="H43" s="4"/>
      <c r="I43" s="134"/>
      <c r="K43" s="196"/>
      <c r="M43" s="184">
        <f t="shared" si="2"/>
        <v>0</v>
      </c>
      <c r="O43" s="168"/>
      <c r="P43" s="191">
        <f t="shared" si="3"/>
        <v>0</v>
      </c>
    </row>
    <row r="44" spans="1:16" ht="14.85" customHeight="1" x14ac:dyDescent="0.25">
      <c r="A44" s="14"/>
      <c r="B44" s="259"/>
      <c r="C44" s="259"/>
      <c r="D44" s="259"/>
      <c r="E44" s="259"/>
      <c r="F44" s="259"/>
      <c r="G44" s="259"/>
      <c r="H44" s="4"/>
      <c r="I44" s="134"/>
      <c r="K44" s="196"/>
      <c r="M44" s="184">
        <f t="shared" si="2"/>
        <v>0</v>
      </c>
      <c r="O44" s="168"/>
      <c r="P44" s="191">
        <f t="shared" si="3"/>
        <v>0</v>
      </c>
    </row>
    <row r="45" spans="1:16" ht="14.85" customHeight="1" x14ac:dyDescent="0.25">
      <c r="A45" s="14"/>
      <c r="B45" s="259"/>
      <c r="C45" s="259"/>
      <c r="D45" s="259"/>
      <c r="E45" s="259"/>
      <c r="F45" s="259"/>
      <c r="G45" s="259"/>
      <c r="H45" s="4"/>
      <c r="I45" s="134"/>
      <c r="K45" s="196"/>
      <c r="M45" s="184">
        <f t="shared" si="2"/>
        <v>0</v>
      </c>
      <c r="O45" s="168"/>
      <c r="P45" s="191">
        <f t="shared" si="3"/>
        <v>0</v>
      </c>
    </row>
    <row r="46" spans="1:16" ht="14.85" customHeight="1" x14ac:dyDescent="0.25">
      <c r="A46" s="14"/>
      <c r="B46" s="259"/>
      <c r="C46" s="259"/>
      <c r="D46" s="259"/>
      <c r="E46" s="259"/>
      <c r="F46" s="259"/>
      <c r="G46" s="259"/>
      <c r="H46" s="4"/>
      <c r="I46" s="134"/>
      <c r="K46" s="196"/>
      <c r="M46" s="184">
        <f t="shared" si="2"/>
        <v>0</v>
      </c>
      <c r="O46" s="168"/>
      <c r="P46" s="191">
        <f t="shared" si="3"/>
        <v>0</v>
      </c>
    </row>
    <row r="47" spans="1:16" ht="14.85" customHeight="1" x14ac:dyDescent="0.25">
      <c r="A47" s="14"/>
      <c r="B47" s="259"/>
      <c r="C47" s="259"/>
      <c r="D47" s="259"/>
      <c r="E47" s="259"/>
      <c r="F47" s="259"/>
      <c r="G47" s="259"/>
      <c r="H47" s="4"/>
      <c r="I47" s="134"/>
      <c r="K47" s="196"/>
      <c r="M47" s="184">
        <f t="shared" si="2"/>
        <v>0</v>
      </c>
      <c r="O47" s="168"/>
      <c r="P47" s="191">
        <f t="shared" si="3"/>
        <v>0</v>
      </c>
    </row>
    <row r="48" spans="1:16" ht="14.85" customHeight="1" x14ac:dyDescent="0.25">
      <c r="A48" s="14"/>
      <c r="B48" s="259"/>
      <c r="C48" s="259"/>
      <c r="D48" s="259"/>
      <c r="E48" s="259"/>
      <c r="F48" s="259"/>
      <c r="G48" s="259"/>
      <c r="H48" s="4"/>
      <c r="I48" s="134"/>
      <c r="K48" s="196"/>
      <c r="M48" s="184">
        <f t="shared" si="2"/>
        <v>0</v>
      </c>
      <c r="O48" s="168"/>
      <c r="P48" s="191">
        <f t="shared" si="3"/>
        <v>0</v>
      </c>
    </row>
    <row r="49" spans="1:16" ht="14.85" customHeight="1" x14ac:dyDescent="0.25">
      <c r="A49" s="14"/>
      <c r="B49" s="259"/>
      <c r="C49" s="259"/>
      <c r="D49" s="259"/>
      <c r="E49" s="259"/>
      <c r="F49" s="259"/>
      <c r="G49" s="259"/>
      <c r="H49" s="4"/>
      <c r="I49" s="134"/>
      <c r="K49" s="196"/>
      <c r="M49" s="184">
        <f t="shared" si="2"/>
        <v>0</v>
      </c>
      <c r="O49" s="168"/>
      <c r="P49" s="191">
        <f t="shared" si="3"/>
        <v>0</v>
      </c>
    </row>
    <row r="50" spans="1:16" ht="14.85" customHeight="1" x14ac:dyDescent="0.25">
      <c r="A50" s="14"/>
      <c r="B50" s="259"/>
      <c r="C50" s="259"/>
      <c r="D50" s="259"/>
      <c r="E50" s="259"/>
      <c r="F50" s="259"/>
      <c r="G50" s="259"/>
      <c r="H50" s="4"/>
      <c r="I50" s="134"/>
      <c r="K50" s="196"/>
      <c r="M50" s="184">
        <f t="shared" si="2"/>
        <v>0</v>
      </c>
      <c r="O50" s="168"/>
      <c r="P50" s="191">
        <f t="shared" si="3"/>
        <v>0</v>
      </c>
    </row>
    <row r="51" spans="1:16" ht="14.85" customHeight="1" x14ac:dyDescent="0.25">
      <c r="A51" s="14"/>
      <c r="B51" s="266"/>
      <c r="C51" s="266"/>
      <c r="D51" s="266"/>
      <c r="E51" s="266"/>
      <c r="F51" s="266"/>
      <c r="G51" s="266"/>
      <c r="H51" s="4"/>
      <c r="I51" s="135"/>
      <c r="K51" s="197"/>
      <c r="M51" s="185">
        <f>ROUND((K51*I51),2)</f>
        <v>0</v>
      </c>
      <c r="O51" s="168"/>
      <c r="P51" s="198">
        <f>ROUND((M51*O51),2)</f>
        <v>0</v>
      </c>
    </row>
    <row r="52" spans="1:16" ht="15.75" customHeight="1" x14ac:dyDescent="0.25">
      <c r="A52" s="16"/>
      <c r="G52" s="16"/>
      <c r="H52" s="16"/>
      <c r="I52" s="16"/>
      <c r="K52" s="16" t="s">
        <v>13</v>
      </c>
      <c r="L52" s="136" t="s">
        <v>6</v>
      </c>
      <c r="M52" s="199">
        <f>SUM(M37:M51)</f>
        <v>0</v>
      </c>
      <c r="O52" s="124" t="str">
        <f>IF(M52=0, " ", P52/M52)</f>
        <v xml:space="preserve"> </v>
      </c>
      <c r="P52" s="121">
        <f>SUM(P37:P51)</f>
        <v>0</v>
      </c>
    </row>
    <row r="53" spans="1:16" ht="4.5" customHeight="1" x14ac:dyDescent="0.25"/>
    <row r="54" spans="1:16" ht="20.100000000000001" customHeight="1" thickBot="1" x14ac:dyDescent="0.3">
      <c r="A54" s="246" t="s">
        <v>33</v>
      </c>
      <c r="B54" s="247"/>
      <c r="C54" s="247"/>
      <c r="D54" s="247"/>
      <c r="E54" s="247"/>
      <c r="F54" s="247"/>
      <c r="G54" s="248" t="s">
        <v>44</v>
      </c>
      <c r="H54" s="241" t="s">
        <v>10</v>
      </c>
      <c r="I54" s="248" t="s">
        <v>45</v>
      </c>
      <c r="J54" s="249" t="s">
        <v>10</v>
      </c>
      <c r="K54" s="248" t="s">
        <v>13</v>
      </c>
      <c r="L54" s="249" t="s">
        <v>6</v>
      </c>
      <c r="M54" s="250" t="s">
        <v>31</v>
      </c>
      <c r="O54" s="29"/>
      <c r="P54" s="119"/>
    </row>
    <row r="55" spans="1:16" s="2" customFormat="1" ht="15.75" customHeight="1" thickTop="1" thickBot="1" x14ac:dyDescent="0.25">
      <c r="A55" s="16"/>
      <c r="G55" s="226">
        <f>M9</f>
        <v>0</v>
      </c>
      <c r="H55" s="20"/>
      <c r="I55" s="226">
        <f>M33</f>
        <v>0</v>
      </c>
      <c r="J55" s="16"/>
      <c r="K55" s="226">
        <f>M52</f>
        <v>0</v>
      </c>
      <c r="L55" s="16"/>
      <c r="M55" s="245">
        <f>G55+I55+K55</f>
        <v>0</v>
      </c>
      <c r="O55" s="252"/>
      <c r="P55" s="253"/>
    </row>
    <row r="56" spans="1:16" s="2" customFormat="1" ht="7.5" customHeight="1" thickTop="1" x14ac:dyDescent="0.2">
      <c r="A56" s="16"/>
      <c r="G56" s="174"/>
      <c r="H56" s="20"/>
      <c r="I56" s="174"/>
      <c r="J56" s="16"/>
      <c r="K56" s="174"/>
      <c r="L56" s="16"/>
      <c r="M56" s="175"/>
    </row>
    <row r="57" spans="1:16" s="2" customFormat="1" ht="16.5" customHeight="1" x14ac:dyDescent="0.2">
      <c r="A57" s="171" t="s">
        <v>18</v>
      </c>
      <c r="B57" s="261" t="s">
        <v>140</v>
      </c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</row>
    <row r="58" spans="1:16" s="2" customFormat="1" ht="19.5" customHeight="1" x14ac:dyDescent="0.2">
      <c r="A58" s="17" t="s">
        <v>15</v>
      </c>
      <c r="B58" s="8" t="s">
        <v>134</v>
      </c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66"/>
      <c r="P58" s="1"/>
    </row>
    <row r="59" spans="1:16" s="2" customFormat="1" ht="14.25" customHeight="1" x14ac:dyDescent="0.2">
      <c r="A59" s="9"/>
      <c r="B59" s="263" t="s">
        <v>2</v>
      </c>
      <c r="C59" s="263"/>
      <c r="D59" s="263"/>
      <c r="E59" s="10"/>
      <c r="F59" s="263" t="s">
        <v>3</v>
      </c>
      <c r="G59" s="263"/>
      <c r="H59" s="9"/>
      <c r="I59" s="11" t="s">
        <v>56</v>
      </c>
      <c r="J59" s="12" t="s">
        <v>5</v>
      </c>
      <c r="K59" s="11" t="s">
        <v>4</v>
      </c>
      <c r="L59" s="13" t="s">
        <v>6</v>
      </c>
      <c r="M59" s="11" t="s">
        <v>7</v>
      </c>
      <c r="N59" s="1"/>
      <c r="O59" s="122" t="s">
        <v>130</v>
      </c>
      <c r="P59" s="123" t="s">
        <v>131</v>
      </c>
    </row>
    <row r="60" spans="1:16" s="2" customFormat="1" ht="14.25" customHeight="1" x14ac:dyDescent="0.2">
      <c r="A60" s="16"/>
      <c r="B60" s="278"/>
      <c r="C60" s="278"/>
      <c r="D60" s="278"/>
      <c r="E60" s="21"/>
      <c r="F60" s="278"/>
      <c r="G60" s="278"/>
      <c r="H60" s="22"/>
      <c r="I60" s="129"/>
      <c r="J60" s="23"/>
      <c r="K60" s="201"/>
      <c r="L60" s="1"/>
      <c r="M60" s="183">
        <f>ROUND((K60*I60),2)</f>
        <v>0</v>
      </c>
      <c r="N60" s="1"/>
      <c r="O60" s="193"/>
      <c r="P60" s="190">
        <f>ROUND((M60*O60),2)</f>
        <v>0</v>
      </c>
    </row>
    <row r="61" spans="1:16" s="2" customFormat="1" ht="14.25" customHeight="1" x14ac:dyDescent="0.2">
      <c r="A61" s="16"/>
      <c r="B61" s="257"/>
      <c r="C61" s="257"/>
      <c r="D61" s="257"/>
      <c r="E61" s="21"/>
      <c r="F61" s="257"/>
      <c r="G61" s="257"/>
      <c r="H61" s="22"/>
      <c r="I61" s="126"/>
      <c r="J61" s="23"/>
      <c r="K61" s="202"/>
      <c r="L61" s="1"/>
      <c r="M61" s="184">
        <f>ROUND((K61*I61),2)</f>
        <v>0</v>
      </c>
      <c r="N61" s="1"/>
      <c r="O61" s="194"/>
      <c r="P61" s="191">
        <f>ROUND((M61*O61),2)</f>
        <v>0</v>
      </c>
    </row>
    <row r="62" spans="1:16" s="2" customFormat="1" ht="14.25" customHeight="1" x14ac:dyDescent="0.2">
      <c r="A62" s="16"/>
      <c r="B62" s="257"/>
      <c r="C62" s="257"/>
      <c r="D62" s="257"/>
      <c r="E62" s="21"/>
      <c r="F62" s="257"/>
      <c r="G62" s="257"/>
      <c r="H62" s="22"/>
      <c r="I62" s="126"/>
      <c r="J62" s="23"/>
      <c r="K62" s="202"/>
      <c r="L62" s="1"/>
      <c r="M62" s="184">
        <f t="shared" ref="M62:M66" si="4">ROUND((K62*I62),2)</f>
        <v>0</v>
      </c>
      <c r="N62" s="1"/>
      <c r="O62" s="194"/>
      <c r="P62" s="191">
        <f t="shared" ref="P62:P66" si="5">ROUND((M62*O62),2)</f>
        <v>0</v>
      </c>
    </row>
    <row r="63" spans="1:16" s="2" customFormat="1" ht="14.25" customHeight="1" x14ac:dyDescent="0.2">
      <c r="A63" s="16"/>
      <c r="B63" s="257"/>
      <c r="C63" s="257"/>
      <c r="D63" s="257"/>
      <c r="E63" s="21"/>
      <c r="F63" s="257"/>
      <c r="G63" s="257"/>
      <c r="H63" s="22"/>
      <c r="I63" s="126"/>
      <c r="J63" s="23"/>
      <c r="K63" s="202"/>
      <c r="L63" s="1"/>
      <c r="M63" s="184">
        <f t="shared" si="4"/>
        <v>0</v>
      </c>
      <c r="N63" s="1"/>
      <c r="O63" s="194"/>
      <c r="P63" s="191">
        <f t="shared" si="5"/>
        <v>0</v>
      </c>
    </row>
    <row r="64" spans="1:16" s="2" customFormat="1" ht="14.25" customHeight="1" x14ac:dyDescent="0.2">
      <c r="A64" s="16"/>
      <c r="B64" s="257"/>
      <c r="C64" s="257"/>
      <c r="D64" s="257"/>
      <c r="E64" s="21"/>
      <c r="F64" s="257"/>
      <c r="G64" s="257"/>
      <c r="H64" s="22"/>
      <c r="I64" s="126"/>
      <c r="J64" s="23"/>
      <c r="K64" s="202"/>
      <c r="L64" s="1"/>
      <c r="M64" s="184">
        <f t="shared" si="4"/>
        <v>0</v>
      </c>
      <c r="N64" s="1"/>
      <c r="O64" s="194"/>
      <c r="P64" s="191">
        <f t="shared" si="5"/>
        <v>0</v>
      </c>
    </row>
    <row r="65" spans="1:16" s="2" customFormat="1" ht="14.25" customHeight="1" x14ac:dyDescent="0.2">
      <c r="A65" s="16"/>
      <c r="B65" s="257"/>
      <c r="C65" s="257"/>
      <c r="D65" s="257"/>
      <c r="E65" s="21"/>
      <c r="F65" s="257"/>
      <c r="G65" s="257"/>
      <c r="H65" s="22"/>
      <c r="I65" s="126"/>
      <c r="J65" s="23"/>
      <c r="K65" s="202"/>
      <c r="L65" s="1"/>
      <c r="M65" s="184">
        <f t="shared" si="4"/>
        <v>0</v>
      </c>
      <c r="N65" s="1"/>
      <c r="O65" s="194"/>
      <c r="P65" s="191">
        <f t="shared" si="5"/>
        <v>0</v>
      </c>
    </row>
    <row r="66" spans="1:16" s="2" customFormat="1" ht="14.25" customHeight="1" x14ac:dyDescent="0.2">
      <c r="A66" s="16"/>
      <c r="B66" s="257"/>
      <c r="C66" s="257"/>
      <c r="D66" s="257"/>
      <c r="E66" s="21"/>
      <c r="F66" s="257"/>
      <c r="G66" s="257"/>
      <c r="H66" s="22"/>
      <c r="I66" s="126"/>
      <c r="J66" s="23"/>
      <c r="K66" s="202"/>
      <c r="L66" s="1"/>
      <c r="M66" s="184">
        <f t="shared" si="4"/>
        <v>0</v>
      </c>
      <c r="N66" s="1"/>
      <c r="O66" s="194"/>
      <c r="P66" s="191">
        <f t="shared" si="5"/>
        <v>0</v>
      </c>
    </row>
    <row r="67" spans="1:16" s="2" customFormat="1" ht="14.25" customHeight="1" x14ac:dyDescent="0.2">
      <c r="A67" s="16"/>
      <c r="B67" s="265"/>
      <c r="C67" s="265"/>
      <c r="D67" s="265"/>
      <c r="E67" s="21"/>
      <c r="F67" s="265"/>
      <c r="G67" s="265"/>
      <c r="H67" s="22"/>
      <c r="I67" s="128"/>
      <c r="J67" s="23"/>
      <c r="K67" s="203"/>
      <c r="L67" s="1"/>
      <c r="M67" s="185">
        <f>ROUND((K67*I67),2)</f>
        <v>0</v>
      </c>
      <c r="N67" s="1"/>
      <c r="O67" s="200"/>
      <c r="P67" s="205">
        <f>ROUND((M67*O67),2)</f>
        <v>0</v>
      </c>
    </row>
    <row r="68" spans="1:16" s="2" customFormat="1" ht="14.25" customHeight="1" x14ac:dyDescent="0.2">
      <c r="A68" s="16"/>
      <c r="B68" s="49" t="s">
        <v>174</v>
      </c>
      <c r="C68" s="21"/>
      <c r="D68" s="21"/>
      <c r="E68" s="21"/>
      <c r="F68" s="21"/>
      <c r="G68" s="21"/>
      <c r="H68" s="22"/>
      <c r="I68" s="35"/>
      <c r="J68" s="23"/>
      <c r="K68" s="179"/>
      <c r="L68" s="1"/>
      <c r="M68" s="174"/>
      <c r="N68" s="1"/>
      <c r="O68" s="180"/>
      <c r="P68" s="177"/>
    </row>
    <row r="69" spans="1:16" ht="7.5" customHeight="1" thickBot="1" x14ac:dyDescent="0.3">
      <c r="A69" s="173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</row>
    <row r="70" spans="1:16" ht="14.25" customHeight="1" x14ac:dyDescent="0.25">
      <c r="A70" s="115" t="s">
        <v>126</v>
      </c>
      <c r="G70" s="75" t="s">
        <v>196</v>
      </c>
      <c r="M70" s="116" t="s">
        <v>167</v>
      </c>
    </row>
    <row r="71" spans="1:16" ht="16.5" customHeight="1" x14ac:dyDescent="0.25">
      <c r="A71" s="171" t="s">
        <v>18</v>
      </c>
      <c r="B71" s="261" t="s">
        <v>170</v>
      </c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</row>
    <row r="72" spans="1:16" ht="20.100000000000001" customHeight="1" x14ac:dyDescent="0.25">
      <c r="A72" s="17" t="s">
        <v>15</v>
      </c>
      <c r="B72" s="8" t="s">
        <v>175</v>
      </c>
      <c r="C72" s="8"/>
      <c r="O72" s="166"/>
    </row>
    <row r="73" spans="1:16" ht="15.75" customHeight="1" x14ac:dyDescent="0.25">
      <c r="A73" s="9"/>
      <c r="B73" s="263" t="s">
        <v>2</v>
      </c>
      <c r="C73" s="263"/>
      <c r="D73" s="263"/>
      <c r="E73" s="10"/>
      <c r="F73" s="263" t="s">
        <v>3</v>
      </c>
      <c r="G73" s="263"/>
      <c r="H73" s="9"/>
      <c r="I73" s="11" t="s">
        <v>56</v>
      </c>
      <c r="J73" s="12" t="s">
        <v>5</v>
      </c>
      <c r="K73" s="11" t="s">
        <v>4</v>
      </c>
      <c r="L73" s="13" t="s">
        <v>6</v>
      </c>
      <c r="M73" s="11" t="s">
        <v>7</v>
      </c>
      <c r="O73" s="122" t="s">
        <v>130</v>
      </c>
      <c r="P73" s="123" t="s">
        <v>131</v>
      </c>
    </row>
    <row r="74" spans="1:16" ht="14.85" customHeight="1" x14ac:dyDescent="0.25">
      <c r="A74" s="14"/>
      <c r="B74" s="257"/>
      <c r="C74" s="257"/>
      <c r="D74" s="257"/>
      <c r="E74" s="21"/>
      <c r="F74" s="257"/>
      <c r="G74" s="257"/>
      <c r="H74" s="22"/>
      <c r="I74" s="126"/>
      <c r="J74" s="23"/>
      <c r="K74" s="202"/>
      <c r="M74" s="184">
        <f>ROUND((K74*I74),2)</f>
        <v>0</v>
      </c>
      <c r="O74" s="194"/>
      <c r="P74" s="191">
        <f>ROUND((M74*O74),2)</f>
        <v>0</v>
      </c>
    </row>
    <row r="75" spans="1:16" ht="14.85" customHeight="1" x14ac:dyDescent="0.25">
      <c r="A75" s="14"/>
      <c r="B75" s="257"/>
      <c r="C75" s="257"/>
      <c r="D75" s="257"/>
      <c r="E75" s="21"/>
      <c r="F75" s="257"/>
      <c r="G75" s="257"/>
      <c r="H75" s="22"/>
      <c r="I75" s="126"/>
      <c r="J75" s="23"/>
      <c r="K75" s="202"/>
      <c r="M75" s="184">
        <f>ROUND((K75*I75),2)</f>
        <v>0</v>
      </c>
      <c r="O75" s="194"/>
      <c r="P75" s="191">
        <f>ROUND((M75*O75),2)</f>
        <v>0</v>
      </c>
    </row>
    <row r="76" spans="1:16" ht="14.85" customHeight="1" x14ac:dyDescent="0.25">
      <c r="A76" s="14"/>
      <c r="B76" s="257"/>
      <c r="C76" s="257"/>
      <c r="D76" s="257"/>
      <c r="E76" s="21"/>
      <c r="F76" s="257"/>
      <c r="G76" s="257"/>
      <c r="H76" s="22"/>
      <c r="I76" s="127"/>
      <c r="J76" s="23"/>
      <c r="K76" s="204"/>
      <c r="M76" s="184">
        <f t="shared" ref="M76:M84" si="6">ROUND((K76*I76),2)</f>
        <v>0</v>
      </c>
      <c r="O76" s="194"/>
      <c r="P76" s="191">
        <f t="shared" ref="P76:P84" si="7">ROUND((M76*O76),2)</f>
        <v>0</v>
      </c>
    </row>
    <row r="77" spans="1:16" ht="14.85" customHeight="1" x14ac:dyDescent="0.25">
      <c r="A77" s="14"/>
      <c r="B77" s="257"/>
      <c r="C77" s="257"/>
      <c r="D77" s="257"/>
      <c r="E77" s="21"/>
      <c r="F77" s="257"/>
      <c r="G77" s="257"/>
      <c r="H77" s="22"/>
      <c r="I77" s="127"/>
      <c r="J77" s="23"/>
      <c r="K77" s="204"/>
      <c r="M77" s="184">
        <f t="shared" si="6"/>
        <v>0</v>
      </c>
      <c r="O77" s="194"/>
      <c r="P77" s="191">
        <f t="shared" si="7"/>
        <v>0</v>
      </c>
    </row>
    <row r="78" spans="1:16" ht="14.85" customHeight="1" x14ac:dyDescent="0.25">
      <c r="A78" s="14"/>
      <c r="B78" s="257"/>
      <c r="C78" s="257"/>
      <c r="D78" s="257"/>
      <c r="E78" s="21"/>
      <c r="F78" s="257"/>
      <c r="G78" s="257"/>
      <c r="H78" s="22"/>
      <c r="I78" s="127"/>
      <c r="J78" s="23"/>
      <c r="K78" s="204"/>
      <c r="M78" s="184">
        <f t="shared" si="6"/>
        <v>0</v>
      </c>
      <c r="O78" s="194"/>
      <c r="P78" s="191">
        <f t="shared" si="7"/>
        <v>0</v>
      </c>
    </row>
    <row r="79" spans="1:16" ht="14.85" customHeight="1" x14ac:dyDescent="0.25">
      <c r="A79" s="14"/>
      <c r="B79" s="257"/>
      <c r="C79" s="257"/>
      <c r="D79" s="257"/>
      <c r="E79" s="21"/>
      <c r="F79" s="257"/>
      <c r="G79" s="257"/>
      <c r="H79" s="22"/>
      <c r="I79" s="127"/>
      <c r="J79" s="23"/>
      <c r="K79" s="204"/>
      <c r="M79" s="184">
        <f t="shared" si="6"/>
        <v>0</v>
      </c>
      <c r="O79" s="194"/>
      <c r="P79" s="191">
        <f t="shared" si="7"/>
        <v>0</v>
      </c>
    </row>
    <row r="80" spans="1:16" ht="14.85" customHeight="1" x14ac:dyDescent="0.25">
      <c r="A80" s="14"/>
      <c r="B80" s="257"/>
      <c r="C80" s="257"/>
      <c r="D80" s="257"/>
      <c r="E80" s="21"/>
      <c r="F80" s="257"/>
      <c r="G80" s="257"/>
      <c r="H80" s="22"/>
      <c r="I80" s="126"/>
      <c r="J80" s="23"/>
      <c r="K80" s="202"/>
      <c r="M80" s="184">
        <f t="shared" si="6"/>
        <v>0</v>
      </c>
      <c r="O80" s="194"/>
      <c r="P80" s="191">
        <f t="shared" si="7"/>
        <v>0</v>
      </c>
    </row>
    <row r="81" spans="1:16" ht="14.85" customHeight="1" x14ac:dyDescent="0.25">
      <c r="A81" s="14"/>
      <c r="B81" s="257"/>
      <c r="C81" s="257"/>
      <c r="D81" s="257"/>
      <c r="E81" s="21"/>
      <c r="F81" s="257"/>
      <c r="G81" s="257"/>
      <c r="H81" s="22"/>
      <c r="I81" s="126"/>
      <c r="J81" s="23"/>
      <c r="K81" s="202"/>
      <c r="M81" s="184">
        <f t="shared" si="6"/>
        <v>0</v>
      </c>
      <c r="O81" s="194"/>
      <c r="P81" s="191">
        <f t="shared" si="7"/>
        <v>0</v>
      </c>
    </row>
    <row r="82" spans="1:16" ht="14.85" customHeight="1" x14ac:dyDescent="0.25">
      <c r="A82" s="14"/>
      <c r="B82" s="257"/>
      <c r="C82" s="257"/>
      <c r="D82" s="257"/>
      <c r="E82" s="21"/>
      <c r="F82" s="257"/>
      <c r="G82" s="257"/>
      <c r="H82" s="22"/>
      <c r="I82" s="126"/>
      <c r="J82" s="23"/>
      <c r="K82" s="202"/>
      <c r="M82" s="184">
        <f t="shared" si="6"/>
        <v>0</v>
      </c>
      <c r="O82" s="194"/>
      <c r="P82" s="191">
        <f t="shared" si="7"/>
        <v>0</v>
      </c>
    </row>
    <row r="83" spans="1:16" ht="14.85" customHeight="1" x14ac:dyDescent="0.25">
      <c r="A83" s="14"/>
      <c r="B83" s="257"/>
      <c r="C83" s="257"/>
      <c r="D83" s="257"/>
      <c r="E83" s="21"/>
      <c r="F83" s="257"/>
      <c r="G83" s="257"/>
      <c r="H83" s="22"/>
      <c r="I83" s="126"/>
      <c r="J83" s="23"/>
      <c r="K83" s="202"/>
      <c r="M83" s="184">
        <f t="shared" si="6"/>
        <v>0</v>
      </c>
      <c r="O83" s="194"/>
      <c r="P83" s="191">
        <f t="shared" si="7"/>
        <v>0</v>
      </c>
    </row>
    <row r="84" spans="1:16" ht="14.85" customHeight="1" x14ac:dyDescent="0.25">
      <c r="A84" s="14"/>
      <c r="B84" s="257"/>
      <c r="C84" s="257"/>
      <c r="D84" s="257"/>
      <c r="E84" s="21"/>
      <c r="F84" s="257"/>
      <c r="G84" s="257"/>
      <c r="H84" s="22"/>
      <c r="I84" s="127"/>
      <c r="J84" s="23"/>
      <c r="K84" s="204"/>
      <c r="M84" s="184">
        <f t="shared" si="6"/>
        <v>0</v>
      </c>
      <c r="O84" s="194"/>
      <c r="P84" s="191">
        <f t="shared" si="7"/>
        <v>0</v>
      </c>
    </row>
    <row r="85" spans="1:16" ht="14.85" customHeight="1" x14ac:dyDescent="0.25">
      <c r="A85" s="14"/>
      <c r="B85" s="265"/>
      <c r="C85" s="265"/>
      <c r="D85" s="265"/>
      <c r="E85" s="21"/>
      <c r="F85" s="265"/>
      <c r="G85" s="265"/>
      <c r="H85" s="22"/>
      <c r="I85" s="128"/>
      <c r="J85" s="23"/>
      <c r="K85" s="203"/>
      <c r="M85" s="185">
        <f>ROUND((K85*I85),2)</f>
        <v>0</v>
      </c>
      <c r="O85" s="194"/>
      <c r="P85" s="191">
        <f>ROUND((M85*O85),2)</f>
        <v>0</v>
      </c>
    </row>
    <row r="86" spans="1:16" ht="15.75" customHeight="1" x14ac:dyDescent="0.25">
      <c r="A86" s="16"/>
      <c r="B86" s="23"/>
      <c r="C86" s="23"/>
      <c r="D86" s="23"/>
      <c r="E86" s="23"/>
      <c r="F86" s="23"/>
      <c r="G86" s="16" t="s">
        <v>48</v>
      </c>
      <c r="H86" s="16" t="s">
        <v>6</v>
      </c>
      <c r="I86" s="130">
        <f>SUM(I60:I85)</f>
        <v>0</v>
      </c>
      <c r="J86" s="23"/>
      <c r="K86" s="24" t="s">
        <v>19</v>
      </c>
      <c r="L86" s="136" t="s">
        <v>6</v>
      </c>
      <c r="M86" s="199">
        <f>SUM(M60:M85)</f>
        <v>0</v>
      </c>
      <c r="O86" s="124" t="str">
        <f>IF(M86=0, " ", P86/M86)</f>
        <v xml:space="preserve"> </v>
      </c>
      <c r="P86" s="121">
        <f>SUM(P60:P85)</f>
        <v>0</v>
      </c>
    </row>
    <row r="87" spans="1:16" ht="4.5" customHeight="1" x14ac:dyDescent="0.25">
      <c r="A87" s="16"/>
      <c r="B87" s="23"/>
      <c r="C87" s="23"/>
      <c r="D87" s="23"/>
      <c r="E87" s="23"/>
      <c r="F87" s="23"/>
      <c r="G87" s="24"/>
      <c r="H87" s="24"/>
      <c r="I87" s="24"/>
      <c r="J87" s="23"/>
      <c r="K87" s="25"/>
      <c r="L87" s="18"/>
      <c r="M87" s="20"/>
    </row>
    <row r="88" spans="1:16" ht="15.75" customHeight="1" x14ac:dyDescent="0.25">
      <c r="A88" s="17" t="s">
        <v>16</v>
      </c>
      <c r="B88" s="8" t="s">
        <v>135</v>
      </c>
      <c r="C88" s="23"/>
      <c r="D88" s="23"/>
      <c r="E88" s="23"/>
      <c r="F88" s="23"/>
      <c r="G88" s="26"/>
      <c r="H88" s="26"/>
      <c r="I88" s="24"/>
      <c r="J88" s="23"/>
      <c r="K88" s="23"/>
      <c r="O88" s="166"/>
    </row>
    <row r="89" spans="1:16" ht="15.75" customHeight="1" x14ac:dyDescent="0.25">
      <c r="A89" s="9"/>
      <c r="B89" s="268" t="s">
        <v>8</v>
      </c>
      <c r="C89" s="268"/>
      <c r="D89" s="268"/>
      <c r="E89" s="43"/>
      <c r="F89" s="268"/>
      <c r="G89" s="268"/>
      <c r="H89" s="27"/>
      <c r="I89" s="28" t="s">
        <v>9</v>
      </c>
      <c r="J89" s="29" t="s">
        <v>5</v>
      </c>
      <c r="K89" s="28" t="s">
        <v>11</v>
      </c>
      <c r="L89" s="13" t="s">
        <v>6</v>
      </c>
      <c r="M89" s="11" t="s">
        <v>7</v>
      </c>
      <c r="O89" s="28" t="s">
        <v>130</v>
      </c>
      <c r="P89" s="125" t="s">
        <v>131</v>
      </c>
    </row>
    <row r="90" spans="1:16" ht="14.85" customHeight="1" x14ac:dyDescent="0.25">
      <c r="A90" s="14"/>
      <c r="B90" s="278" t="s">
        <v>29</v>
      </c>
      <c r="C90" s="279"/>
      <c r="D90" s="279"/>
      <c r="E90" s="279"/>
      <c r="F90" s="279"/>
      <c r="G90" s="279"/>
      <c r="H90" s="22"/>
      <c r="I90" s="129">
        <v>1</v>
      </c>
      <c r="J90" s="23"/>
      <c r="K90" s="201"/>
      <c r="M90" s="183">
        <f>ROUND((K90*I90),2)</f>
        <v>0</v>
      </c>
      <c r="O90" s="167"/>
      <c r="P90" s="206">
        <f>ROUND((M90*O90),2)</f>
        <v>0</v>
      </c>
    </row>
    <row r="91" spans="1:16" ht="14.85" customHeight="1" x14ac:dyDescent="0.25">
      <c r="A91" s="14"/>
      <c r="B91" s="257" t="s">
        <v>39</v>
      </c>
      <c r="C91" s="257"/>
      <c r="D91" s="257"/>
      <c r="E91" s="257"/>
      <c r="F91" s="257"/>
      <c r="G91" s="257"/>
      <c r="H91" s="22"/>
      <c r="I91" s="126"/>
      <c r="J91" s="23"/>
      <c r="K91" s="202"/>
      <c r="M91" s="184">
        <f>ROUND((K91*I91),2)</f>
        <v>0</v>
      </c>
      <c r="O91" s="168"/>
      <c r="P91" s="191">
        <f>ROUND((M91*O91),2)</f>
        <v>0</v>
      </c>
    </row>
    <row r="92" spans="1:16" ht="14.85" customHeight="1" x14ac:dyDescent="0.25">
      <c r="A92" s="14"/>
      <c r="B92" s="257" t="s">
        <v>54</v>
      </c>
      <c r="C92" s="257"/>
      <c r="D92" s="257"/>
      <c r="E92" s="257"/>
      <c r="F92" s="257"/>
      <c r="G92" s="257"/>
      <c r="H92" s="22"/>
      <c r="I92" s="126"/>
      <c r="J92" s="23"/>
      <c r="K92" s="202"/>
      <c r="M92" s="184">
        <f t="shared" ref="M92:M102" si="8">ROUND((K92*I92),2)</f>
        <v>0</v>
      </c>
      <c r="O92" s="168"/>
      <c r="P92" s="191">
        <f t="shared" ref="P92:P102" si="9">ROUND((M92*O92),2)</f>
        <v>0</v>
      </c>
    </row>
    <row r="93" spans="1:16" ht="14.85" customHeight="1" x14ac:dyDescent="0.25">
      <c r="A93" s="14"/>
      <c r="B93" s="257" t="s">
        <v>55</v>
      </c>
      <c r="C93" s="257"/>
      <c r="D93" s="257"/>
      <c r="E93" s="257"/>
      <c r="F93" s="257"/>
      <c r="G93" s="257"/>
      <c r="H93" s="22"/>
      <c r="I93" s="126"/>
      <c r="J93" s="23"/>
      <c r="K93" s="202"/>
      <c r="M93" s="184">
        <f t="shared" si="8"/>
        <v>0</v>
      </c>
      <c r="O93" s="168"/>
      <c r="P93" s="191">
        <f t="shared" si="9"/>
        <v>0</v>
      </c>
    </row>
    <row r="94" spans="1:16" ht="14.25" customHeight="1" x14ac:dyDescent="0.25">
      <c r="A94" s="14"/>
      <c r="B94" s="257" t="s">
        <v>51</v>
      </c>
      <c r="C94" s="257"/>
      <c r="D94" s="257"/>
      <c r="E94" s="257"/>
      <c r="F94" s="257"/>
      <c r="G94" s="257"/>
      <c r="H94" s="22"/>
      <c r="I94" s="126"/>
      <c r="J94" s="23"/>
      <c r="K94" s="202"/>
      <c r="M94" s="184">
        <f t="shared" si="8"/>
        <v>0</v>
      </c>
      <c r="O94" s="168"/>
      <c r="P94" s="191">
        <f t="shared" si="9"/>
        <v>0</v>
      </c>
    </row>
    <row r="95" spans="1:16" ht="14.25" customHeight="1" x14ac:dyDescent="0.25">
      <c r="A95" s="14"/>
      <c r="B95" s="257" t="s">
        <v>52</v>
      </c>
      <c r="C95" s="257"/>
      <c r="D95" s="257"/>
      <c r="E95" s="257"/>
      <c r="F95" s="257"/>
      <c r="G95" s="257"/>
      <c r="H95" s="22"/>
      <c r="I95" s="127"/>
      <c r="J95" s="23"/>
      <c r="K95" s="204"/>
      <c r="M95" s="184">
        <f t="shared" si="8"/>
        <v>0</v>
      </c>
      <c r="O95" s="168"/>
      <c r="P95" s="191">
        <f t="shared" si="9"/>
        <v>0</v>
      </c>
    </row>
    <row r="96" spans="1:16" ht="14.25" customHeight="1" x14ac:dyDescent="0.25">
      <c r="A96" s="14"/>
      <c r="B96" s="257" t="s">
        <v>24</v>
      </c>
      <c r="C96" s="257"/>
      <c r="D96" s="257"/>
      <c r="E96" s="257"/>
      <c r="F96" s="257"/>
      <c r="G96" s="257"/>
      <c r="H96" s="22"/>
      <c r="I96" s="127"/>
      <c r="J96" s="23"/>
      <c r="K96" s="204"/>
      <c r="M96" s="184">
        <f t="shared" si="8"/>
        <v>0</v>
      </c>
      <c r="O96" s="168"/>
      <c r="P96" s="191">
        <f t="shared" si="9"/>
        <v>0</v>
      </c>
    </row>
    <row r="97" spans="1:16" ht="14.25" customHeight="1" x14ac:dyDescent="0.25">
      <c r="A97" s="14"/>
      <c r="B97" s="257" t="s">
        <v>25</v>
      </c>
      <c r="C97" s="257"/>
      <c r="D97" s="257"/>
      <c r="E97" s="257"/>
      <c r="F97" s="257"/>
      <c r="G97" s="257"/>
      <c r="H97" s="22"/>
      <c r="I97" s="127"/>
      <c r="J97" s="23"/>
      <c r="K97" s="204"/>
      <c r="M97" s="184">
        <f t="shared" si="8"/>
        <v>0</v>
      </c>
      <c r="O97" s="168"/>
      <c r="P97" s="191">
        <f t="shared" si="9"/>
        <v>0</v>
      </c>
    </row>
    <row r="98" spans="1:16" ht="14.85" customHeight="1" x14ac:dyDescent="0.25">
      <c r="A98" s="14"/>
      <c r="B98" s="257" t="s">
        <v>53</v>
      </c>
      <c r="C98" s="257"/>
      <c r="D98" s="257"/>
      <c r="E98" s="257"/>
      <c r="F98" s="257"/>
      <c r="G98" s="257"/>
      <c r="H98" s="22"/>
      <c r="I98" s="126"/>
      <c r="J98" s="23"/>
      <c r="K98" s="202"/>
      <c r="M98" s="184">
        <f t="shared" si="8"/>
        <v>0</v>
      </c>
      <c r="O98" s="168"/>
      <c r="P98" s="191">
        <f t="shared" si="9"/>
        <v>0</v>
      </c>
    </row>
    <row r="99" spans="1:16" ht="14.85" customHeight="1" x14ac:dyDescent="0.25">
      <c r="A99" s="14"/>
      <c r="B99" s="257" t="s">
        <v>50</v>
      </c>
      <c r="C99" s="257"/>
      <c r="D99" s="257"/>
      <c r="E99" s="257"/>
      <c r="F99" s="257"/>
      <c r="G99" s="257"/>
      <c r="H99" s="22"/>
      <c r="I99" s="126"/>
      <c r="J99" s="23"/>
      <c r="K99" s="202"/>
      <c r="M99" s="184">
        <f t="shared" si="8"/>
        <v>0</v>
      </c>
      <c r="O99" s="168"/>
      <c r="P99" s="191">
        <f t="shared" si="9"/>
        <v>0</v>
      </c>
    </row>
    <row r="100" spans="1:16" ht="14.85" customHeight="1" x14ac:dyDescent="0.25">
      <c r="A100" s="14"/>
      <c r="B100" s="260"/>
      <c r="C100" s="260"/>
      <c r="D100" s="260"/>
      <c r="E100" s="260"/>
      <c r="F100" s="260"/>
      <c r="G100" s="260"/>
      <c r="H100" s="22"/>
      <c r="I100" s="126"/>
      <c r="J100" s="23"/>
      <c r="K100" s="202"/>
      <c r="M100" s="184">
        <f t="shared" si="8"/>
        <v>0</v>
      </c>
      <c r="O100" s="168"/>
      <c r="P100" s="191">
        <f t="shared" si="9"/>
        <v>0</v>
      </c>
    </row>
    <row r="101" spans="1:16" ht="14.85" customHeight="1" x14ac:dyDescent="0.25">
      <c r="A101" s="14"/>
      <c r="B101" s="257"/>
      <c r="C101" s="257"/>
      <c r="D101" s="257"/>
      <c r="E101" s="257"/>
      <c r="F101" s="257"/>
      <c r="G101" s="257"/>
      <c r="H101" s="22"/>
      <c r="I101" s="126"/>
      <c r="J101" s="23"/>
      <c r="K101" s="202"/>
      <c r="M101" s="184">
        <f t="shared" si="8"/>
        <v>0</v>
      </c>
      <c r="O101" s="168"/>
      <c r="P101" s="191">
        <f t="shared" si="9"/>
        <v>0</v>
      </c>
    </row>
    <row r="102" spans="1:16" ht="14.85" customHeight="1" x14ac:dyDescent="0.25">
      <c r="A102" s="14"/>
      <c r="B102" s="257"/>
      <c r="C102" s="257"/>
      <c r="D102" s="257"/>
      <c r="E102" s="257"/>
      <c r="F102" s="257"/>
      <c r="G102" s="257"/>
      <c r="H102" s="22"/>
      <c r="I102" s="126"/>
      <c r="J102" s="23"/>
      <c r="K102" s="202"/>
      <c r="M102" s="184">
        <f t="shared" si="8"/>
        <v>0</v>
      </c>
      <c r="O102" s="168"/>
      <c r="P102" s="191">
        <f t="shared" si="9"/>
        <v>0</v>
      </c>
    </row>
    <row r="103" spans="1:16" ht="14.85" customHeight="1" x14ac:dyDescent="0.25">
      <c r="A103" s="14"/>
      <c r="B103" s="264"/>
      <c r="C103" s="264"/>
      <c r="D103" s="264"/>
      <c r="E103" s="264"/>
      <c r="F103" s="264"/>
      <c r="G103" s="264"/>
      <c r="H103" s="22"/>
      <c r="I103" s="128"/>
      <c r="J103" s="23"/>
      <c r="K103" s="203"/>
      <c r="M103" s="185">
        <f>ROUND((K103*I103),2)</f>
        <v>0</v>
      </c>
      <c r="O103" s="169"/>
      <c r="P103" s="198">
        <f>ROUND((M103*O103),2)</f>
        <v>0</v>
      </c>
    </row>
    <row r="104" spans="1:16" ht="15.75" customHeight="1" x14ac:dyDescent="0.25">
      <c r="A104" s="16"/>
      <c r="B104" s="23"/>
      <c r="C104" s="23"/>
      <c r="D104" s="23"/>
      <c r="E104" s="23"/>
      <c r="F104" s="23"/>
      <c r="G104" s="24"/>
      <c r="H104" s="24"/>
      <c r="I104" s="24"/>
      <c r="J104" s="23"/>
      <c r="K104" s="24" t="s">
        <v>21</v>
      </c>
      <c r="L104" s="136" t="s">
        <v>6</v>
      </c>
      <c r="M104" s="199">
        <f>SUM(M90:M103)</f>
        <v>0</v>
      </c>
      <c r="O104" s="124" t="str">
        <f>IF(M104=0, " ", P104/M104)</f>
        <v xml:space="preserve"> </v>
      </c>
      <c r="P104" s="121">
        <f>SUM(P90:P103)</f>
        <v>0</v>
      </c>
    </row>
    <row r="105" spans="1:16" ht="4.5" customHeight="1" x14ac:dyDescent="0.25">
      <c r="A105" s="16"/>
      <c r="B105" s="23"/>
      <c r="C105" s="23"/>
      <c r="D105" s="23"/>
      <c r="E105" s="23"/>
      <c r="F105" s="23"/>
      <c r="G105" s="24"/>
      <c r="H105" s="24"/>
      <c r="I105" s="24"/>
      <c r="J105" s="23"/>
      <c r="K105" s="25"/>
      <c r="L105" s="18"/>
      <c r="M105" s="20"/>
      <c r="O105" s="55"/>
    </row>
    <row r="106" spans="1:16" ht="19.5" customHeight="1" thickBot="1" x14ac:dyDescent="0.3">
      <c r="A106" s="17" t="s">
        <v>17</v>
      </c>
      <c r="B106" s="139" t="s">
        <v>159</v>
      </c>
      <c r="C106" s="30"/>
      <c r="D106" s="30"/>
      <c r="E106" s="30"/>
      <c r="F106" s="30"/>
      <c r="G106" s="7"/>
      <c r="H106" s="7"/>
      <c r="I106" s="56" t="s">
        <v>193</v>
      </c>
      <c r="J106" s="149" t="s">
        <v>5</v>
      </c>
      <c r="K106" s="29" t="s">
        <v>161</v>
      </c>
      <c r="L106" s="150" t="s">
        <v>6</v>
      </c>
      <c r="M106" s="25" t="s">
        <v>30</v>
      </c>
    </row>
    <row r="107" spans="1:16" ht="14.25" customHeight="1" thickBot="1" x14ac:dyDescent="0.25">
      <c r="A107" s="23"/>
      <c r="B107" s="49" t="s">
        <v>180</v>
      </c>
      <c r="C107" s="49"/>
      <c r="D107" s="49"/>
      <c r="E107" s="49"/>
      <c r="F107" s="49"/>
      <c r="I107" s="53"/>
      <c r="J107" s="23"/>
      <c r="K107" s="225">
        <f>M4</f>
        <v>0</v>
      </c>
      <c r="L107" s="23"/>
      <c r="M107" s="142">
        <f>ROUND((I107*K107),2)</f>
        <v>0</v>
      </c>
      <c r="O107" s="181"/>
    </row>
    <row r="108" spans="1:16" ht="4.5" customHeight="1" x14ac:dyDescent="0.2">
      <c r="A108" s="23"/>
      <c r="B108" s="49"/>
      <c r="C108" s="49"/>
      <c r="D108" s="49"/>
      <c r="E108" s="49"/>
      <c r="F108" s="49"/>
      <c r="G108" s="58"/>
      <c r="H108" s="23"/>
      <c r="I108" s="57"/>
      <c r="J108" s="23"/>
      <c r="K108" s="34"/>
      <c r="O108" s="181"/>
    </row>
    <row r="109" spans="1:16" ht="20.100000000000001" customHeight="1" thickBot="1" x14ac:dyDescent="0.3">
      <c r="A109" s="17" t="s">
        <v>26</v>
      </c>
      <c r="B109" s="139" t="s">
        <v>164</v>
      </c>
      <c r="C109" s="30"/>
      <c r="D109" s="30"/>
      <c r="E109" s="30"/>
      <c r="F109" s="30"/>
      <c r="G109" s="30"/>
      <c r="H109" s="30"/>
      <c r="I109" s="54" t="s">
        <v>194</v>
      </c>
      <c r="J109" s="149" t="s">
        <v>5</v>
      </c>
      <c r="K109" s="29" t="s">
        <v>162</v>
      </c>
      <c r="L109" s="150" t="s">
        <v>6</v>
      </c>
      <c r="M109" s="25" t="s">
        <v>46</v>
      </c>
      <c r="O109" s="29" t="s">
        <v>130</v>
      </c>
      <c r="P109" s="119" t="s">
        <v>131</v>
      </c>
    </row>
    <row r="110" spans="1:16" ht="15.75" customHeight="1" thickBot="1" x14ac:dyDescent="0.3">
      <c r="A110" s="23"/>
      <c r="B110" s="262" t="s">
        <v>188</v>
      </c>
      <c r="C110" s="262"/>
      <c r="D110" s="262"/>
      <c r="E110" s="262"/>
      <c r="F110" s="262"/>
      <c r="G110" s="262"/>
      <c r="H110" s="23"/>
      <c r="I110" s="53"/>
      <c r="J110" s="23"/>
      <c r="K110" s="225">
        <f>K107+M107</f>
        <v>0</v>
      </c>
      <c r="L110" s="23"/>
      <c r="M110" s="142">
        <f>ROUND((I110*K110),2)</f>
        <v>0</v>
      </c>
      <c r="O110" s="120"/>
      <c r="P110" s="121">
        <f>ROUND((M110*O110),2)</f>
        <v>0</v>
      </c>
    </row>
    <row r="111" spans="1:16" ht="4.5" customHeight="1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1:16" ht="20.100000000000001" customHeight="1" thickBot="1" x14ac:dyDescent="0.3">
      <c r="A112" s="238" t="s">
        <v>42</v>
      </c>
      <c r="B112" s="239"/>
      <c r="C112" s="239"/>
      <c r="D112" s="239"/>
      <c r="E112" s="239"/>
      <c r="F112" s="239"/>
      <c r="G112" s="240" t="s">
        <v>20</v>
      </c>
      <c r="H112" s="241" t="s">
        <v>10</v>
      </c>
      <c r="I112" s="240" t="s">
        <v>21</v>
      </c>
      <c r="J112" s="241" t="s">
        <v>10</v>
      </c>
      <c r="K112" s="240" t="s">
        <v>47</v>
      </c>
      <c r="L112" s="242" t="s">
        <v>6</v>
      </c>
      <c r="M112" s="243" t="s">
        <v>32</v>
      </c>
      <c r="O112" s="29"/>
      <c r="P112" s="119"/>
    </row>
    <row r="113" spans="1:16" ht="15.75" customHeight="1" thickTop="1" thickBot="1" x14ac:dyDescent="0.25">
      <c r="A113" s="24"/>
      <c r="B113" s="52" t="s">
        <v>49</v>
      </c>
      <c r="C113" s="33"/>
      <c r="D113" s="33"/>
      <c r="E113" s="33"/>
      <c r="F113" s="33"/>
      <c r="G113" s="226">
        <f>M86</f>
        <v>0</v>
      </c>
      <c r="H113" s="34"/>
      <c r="I113" s="226">
        <f>M104</f>
        <v>0</v>
      </c>
      <c r="J113" s="24"/>
      <c r="K113" s="226">
        <f>M110</f>
        <v>0</v>
      </c>
      <c r="L113" s="24"/>
      <c r="M113" s="244">
        <f>G113+I113+K113</f>
        <v>0</v>
      </c>
      <c r="O113" s="254"/>
      <c r="P113" s="253"/>
    </row>
    <row r="114" spans="1:16" ht="7.5" customHeight="1" thickTop="1" x14ac:dyDescent="0.2">
      <c r="A114" s="24"/>
      <c r="B114" s="33"/>
      <c r="C114" s="33"/>
      <c r="D114" s="33"/>
      <c r="E114" s="33"/>
      <c r="F114" s="33"/>
      <c r="G114" s="50"/>
      <c r="H114" s="34"/>
      <c r="I114" s="50"/>
      <c r="J114" s="24"/>
      <c r="K114" s="50"/>
      <c r="L114" s="24"/>
      <c r="M114" s="51"/>
    </row>
    <row r="115" spans="1:16" ht="16.5" customHeight="1" x14ac:dyDescent="0.25">
      <c r="A115" s="171" t="s">
        <v>81</v>
      </c>
      <c r="B115" s="261" t="s">
        <v>137</v>
      </c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</row>
    <row r="116" spans="1:16" ht="19.5" customHeight="1" x14ac:dyDescent="0.25">
      <c r="A116" s="17" t="s">
        <v>15</v>
      </c>
      <c r="B116" s="139" t="s">
        <v>190</v>
      </c>
      <c r="C116" s="139"/>
      <c r="D116" s="7"/>
      <c r="E116" s="145"/>
      <c r="F116" s="7"/>
      <c r="G116" s="7"/>
      <c r="H116" s="30"/>
      <c r="I116" s="146"/>
      <c r="J116" s="7"/>
      <c r="K116" s="148" t="s">
        <v>155</v>
      </c>
      <c r="L116" s="30"/>
      <c r="M116" s="148" t="s">
        <v>154</v>
      </c>
    </row>
    <row r="117" spans="1:16" ht="14.25" customHeight="1" x14ac:dyDescent="0.25">
      <c r="A117" s="32"/>
      <c r="B117" s="49" t="s">
        <v>191</v>
      </c>
      <c r="E117" s="45"/>
      <c r="H117" s="23"/>
      <c r="K117" s="165" t="str">
        <f>IF((M9+M33+M52+M86+M104+M110)=0, " ", (P9+P33+P52+P86+P104+P110)/(M9+M33+M52+M86+M104+M110))</f>
        <v xml:space="preserve"> </v>
      </c>
      <c r="L117" s="31"/>
      <c r="M117" s="144"/>
    </row>
    <row r="118" spans="1:16" ht="4.5" customHeight="1" x14ac:dyDescent="0.25">
      <c r="A118" s="32"/>
      <c r="B118" s="49"/>
      <c r="E118" s="45"/>
      <c r="H118" s="23"/>
      <c r="K118" s="178"/>
      <c r="L118" s="31"/>
      <c r="M118" s="178"/>
    </row>
    <row r="119" spans="1:16" ht="15.75" customHeight="1" x14ac:dyDescent="0.25">
      <c r="A119" s="17" t="s">
        <v>16</v>
      </c>
      <c r="B119" s="139" t="s">
        <v>173</v>
      </c>
      <c r="C119" s="139"/>
      <c r="D119" s="7"/>
      <c r="E119" s="145"/>
      <c r="F119" s="7"/>
      <c r="G119" s="7"/>
      <c r="H119" s="30"/>
      <c r="I119" s="7"/>
      <c r="J119" s="7"/>
      <c r="K119" s="28" t="s">
        <v>35</v>
      </c>
      <c r="L119" s="149" t="s">
        <v>6</v>
      </c>
      <c r="M119" s="237"/>
      <c r="O119" s="24"/>
    </row>
    <row r="120" spans="1:16" ht="14.25" customHeight="1" x14ac:dyDescent="0.25">
      <c r="A120" s="32"/>
      <c r="B120" s="207" t="s">
        <v>181</v>
      </c>
      <c r="C120" s="208"/>
      <c r="D120" s="208"/>
      <c r="E120" s="209"/>
      <c r="F120" s="208"/>
      <c r="G120" s="208"/>
      <c r="H120" s="210"/>
      <c r="I120" s="208"/>
      <c r="J120" s="208"/>
      <c r="K120" s="211"/>
      <c r="L120" s="23"/>
      <c r="M120" s="227"/>
    </row>
    <row r="121" spans="1:16" ht="14.25" customHeight="1" x14ac:dyDescent="0.25">
      <c r="A121" s="32"/>
      <c r="B121" s="212" t="s">
        <v>184</v>
      </c>
      <c r="C121" s="213"/>
      <c r="D121" s="213"/>
      <c r="E121" s="214"/>
      <c r="F121" s="213"/>
      <c r="G121" s="213"/>
      <c r="H121" s="215"/>
      <c r="I121" s="213"/>
      <c r="J121" s="213"/>
      <c r="K121" s="216"/>
      <c r="L121" s="23"/>
      <c r="M121" s="228"/>
    </row>
    <row r="122" spans="1:16" ht="14.25" customHeight="1" x14ac:dyDescent="0.25">
      <c r="A122" s="32"/>
      <c r="B122" s="212" t="s">
        <v>185</v>
      </c>
      <c r="C122" s="213"/>
      <c r="D122" s="213"/>
      <c r="E122" s="214"/>
      <c r="F122" s="213"/>
      <c r="G122" s="213"/>
      <c r="H122" s="215"/>
      <c r="I122" s="213"/>
      <c r="J122" s="213"/>
      <c r="K122" s="216"/>
      <c r="L122" s="23"/>
      <c r="M122" s="228"/>
    </row>
    <row r="123" spans="1:16" ht="14.25" customHeight="1" x14ac:dyDescent="0.25">
      <c r="A123" s="32"/>
      <c r="B123" s="212" t="s">
        <v>182</v>
      </c>
      <c r="C123" s="213"/>
      <c r="D123" s="213"/>
      <c r="E123" s="214"/>
      <c r="F123" s="213"/>
      <c r="G123" s="213"/>
      <c r="H123" s="215"/>
      <c r="I123" s="213"/>
      <c r="J123" s="213"/>
      <c r="K123" s="216"/>
      <c r="L123" s="23"/>
      <c r="M123" s="228"/>
    </row>
    <row r="124" spans="1:16" ht="14.25" customHeight="1" x14ac:dyDescent="0.2">
      <c r="A124" s="32"/>
      <c r="B124" s="212" t="s">
        <v>183</v>
      </c>
      <c r="C124" s="213"/>
      <c r="D124" s="213"/>
      <c r="E124" s="214"/>
      <c r="F124" s="213"/>
      <c r="G124" s="213"/>
      <c r="H124" s="215"/>
      <c r="I124" s="217"/>
      <c r="J124" s="213"/>
      <c r="K124" s="218"/>
      <c r="L124" s="23"/>
      <c r="M124" s="228"/>
    </row>
    <row r="125" spans="1:16" ht="14.25" customHeight="1" thickBot="1" x14ac:dyDescent="0.3">
      <c r="A125" s="32"/>
      <c r="B125" s="219" t="s">
        <v>187</v>
      </c>
      <c r="C125" s="220"/>
      <c r="D125" s="220"/>
      <c r="E125" s="221"/>
      <c r="F125" s="220"/>
      <c r="G125" s="220"/>
      <c r="H125" s="222"/>
      <c r="I125" s="223"/>
      <c r="J125" s="222"/>
      <c r="K125" s="223"/>
      <c r="L125" s="30"/>
      <c r="M125" s="228"/>
      <c r="O125" s="256" t="s">
        <v>186</v>
      </c>
      <c r="P125" s="256"/>
    </row>
    <row r="126" spans="1:16" ht="14.25" customHeight="1" thickBot="1" x14ac:dyDescent="0.3">
      <c r="A126" s="32"/>
      <c r="B126" s="49" t="s">
        <v>177</v>
      </c>
      <c r="E126" s="45"/>
      <c r="H126" s="23"/>
      <c r="K126" s="25" t="s">
        <v>38</v>
      </c>
      <c r="L126" s="31" t="s">
        <v>6</v>
      </c>
      <c r="M126" s="229">
        <f>SUM(M120:M125)</f>
        <v>0</v>
      </c>
      <c r="O126" s="231"/>
      <c r="P126" s="230">
        <f>M126*O126</f>
        <v>0</v>
      </c>
    </row>
    <row r="127" spans="1:16" ht="4.5" customHeight="1" x14ac:dyDescent="0.25">
      <c r="A127" s="32"/>
      <c r="B127" s="49"/>
      <c r="E127" s="45"/>
      <c r="H127" s="23"/>
      <c r="K127" s="25"/>
      <c r="L127" s="31"/>
      <c r="M127" s="251"/>
    </row>
    <row r="128" spans="1:16" ht="15.75" customHeight="1" thickBot="1" x14ac:dyDescent="0.3">
      <c r="A128" s="17" t="s">
        <v>17</v>
      </c>
      <c r="B128" s="139" t="s">
        <v>192</v>
      </c>
      <c r="C128" s="43"/>
      <c r="D128" s="7"/>
      <c r="E128" s="147"/>
      <c r="F128" s="7"/>
      <c r="G128" s="7"/>
      <c r="H128" s="30"/>
      <c r="I128" s="56" t="s">
        <v>195</v>
      </c>
      <c r="J128" s="149" t="s">
        <v>5</v>
      </c>
      <c r="K128" s="28" t="s">
        <v>161</v>
      </c>
      <c r="L128" s="150" t="s">
        <v>6</v>
      </c>
      <c r="M128" s="25" t="s">
        <v>7</v>
      </c>
    </row>
    <row r="129" spans="1:13" ht="14.25" customHeight="1" thickBot="1" x14ac:dyDescent="0.3">
      <c r="A129" s="32"/>
      <c r="B129" s="49" t="s">
        <v>160</v>
      </c>
      <c r="E129" s="45"/>
      <c r="H129" s="23"/>
      <c r="I129" s="53"/>
      <c r="J129" s="23"/>
      <c r="K129" s="224">
        <f>M4</f>
        <v>0</v>
      </c>
      <c r="L129" s="23"/>
      <c r="M129" s="170">
        <f>ROUND((I129*K129),2)</f>
        <v>0</v>
      </c>
    </row>
    <row r="130" spans="1:13" ht="7.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3" ht="16.5" customHeight="1" x14ac:dyDescent="0.25">
      <c r="A131" s="172" t="s">
        <v>23</v>
      </c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</row>
    <row r="132" spans="1:13" ht="20.100000000000001" customHeight="1" thickBot="1" x14ac:dyDescent="0.3">
      <c r="A132" s="47"/>
      <c r="B132" s="61"/>
      <c r="C132" s="47"/>
      <c r="D132" s="60"/>
      <c r="E132" s="60"/>
      <c r="F132" s="59"/>
      <c r="G132" s="62"/>
      <c r="H132" s="63"/>
      <c r="I132" s="65" t="s">
        <v>136</v>
      </c>
      <c r="J132" s="60" t="s">
        <v>10</v>
      </c>
      <c r="K132" s="66" t="s">
        <v>12</v>
      </c>
      <c r="L132" s="60" t="s">
        <v>6</v>
      </c>
      <c r="M132" s="143" t="s">
        <v>40</v>
      </c>
    </row>
    <row r="133" spans="1:13" ht="19.5" customHeight="1" thickTop="1" thickBot="1" x14ac:dyDescent="0.3">
      <c r="A133" s="23"/>
      <c r="B133" s="64" t="s">
        <v>36</v>
      </c>
      <c r="C133" s="35"/>
      <c r="D133" s="36"/>
      <c r="E133" s="36"/>
      <c r="F133" s="36"/>
      <c r="G133" s="37"/>
      <c r="H133" s="37"/>
      <c r="I133" s="255">
        <f>M55</f>
        <v>0</v>
      </c>
      <c r="J133" s="38"/>
      <c r="K133" s="255">
        <f>M113</f>
        <v>0</v>
      </c>
      <c r="L133" s="36" t="s">
        <v>6</v>
      </c>
      <c r="M133" s="141">
        <f>I133+K133</f>
        <v>0</v>
      </c>
    </row>
    <row r="134" spans="1:13" ht="8.1" customHeight="1" thickTop="1" thickBot="1" x14ac:dyDescent="0.25">
      <c r="A134" s="46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8"/>
    </row>
    <row r="135" spans="1:13" x14ac:dyDescent="0.25">
      <c r="A135" s="115" t="str">
        <f>A70</f>
        <v>F170-00 43 23</v>
      </c>
      <c r="G135" s="75" t="str">
        <f>G70</f>
        <v>2015-OCT</v>
      </c>
      <c r="M135" s="116" t="s">
        <v>169</v>
      </c>
    </row>
  </sheetData>
  <sheetProtection algorithmName="SHA-512" hashValue="m1l2SL5hsA2Mi9idswWldgyI7cUUczq5s1c/hB+vrGLbvM6RIWkS1O8kc/iA4MKjr9132R8QYNbJpzrUAB+pKw==" saltValue="bIO9XZ7AMqFq+TzyNRj/9g==" spinCount="100000" sheet="1" objects="1" scenarios="1"/>
  <mergeCells count="134">
    <mergeCell ref="B51:G51"/>
    <mergeCell ref="F36:G36"/>
    <mergeCell ref="B37:G37"/>
    <mergeCell ref="B43:G43"/>
    <mergeCell ref="F61:G61"/>
    <mergeCell ref="B62:D62"/>
    <mergeCell ref="F62:G62"/>
    <mergeCell ref="B61:D61"/>
    <mergeCell ref="B59:D59"/>
    <mergeCell ref="F59:G59"/>
    <mergeCell ref="A4:C4"/>
    <mergeCell ref="B9:G9"/>
    <mergeCell ref="D5:I5"/>
    <mergeCell ref="B98:G98"/>
    <mergeCell ref="B90:G90"/>
    <mergeCell ref="B95:G95"/>
    <mergeCell ref="B96:G96"/>
    <mergeCell ref="B60:D60"/>
    <mergeCell ref="B12:D12"/>
    <mergeCell ref="B26:D26"/>
    <mergeCell ref="F26:G26"/>
    <mergeCell ref="B27:D27"/>
    <mergeCell ref="F27:G27"/>
    <mergeCell ref="B31:D31"/>
    <mergeCell ref="F30:G30"/>
    <mergeCell ref="F31:G31"/>
    <mergeCell ref="B30:D30"/>
    <mergeCell ref="B28:D28"/>
    <mergeCell ref="B7:M7"/>
    <mergeCell ref="F89:G89"/>
    <mergeCell ref="F75:G75"/>
    <mergeCell ref="F60:G60"/>
    <mergeCell ref="F67:G67"/>
    <mergeCell ref="B74:D74"/>
    <mergeCell ref="A5:C5"/>
    <mergeCell ref="B92:G92"/>
    <mergeCell ref="F12:G12"/>
    <mergeCell ref="B13:D13"/>
    <mergeCell ref="B38:G38"/>
    <mergeCell ref="B39:G39"/>
    <mergeCell ref="B16:D16"/>
    <mergeCell ref="F16:G16"/>
    <mergeCell ref="F17:G17"/>
    <mergeCell ref="B18:D18"/>
    <mergeCell ref="F18:G18"/>
    <mergeCell ref="B19:D19"/>
    <mergeCell ref="F19:G19"/>
    <mergeCell ref="B20:D20"/>
    <mergeCell ref="F20:G20"/>
    <mergeCell ref="B17:D17"/>
    <mergeCell ref="F77:G77"/>
    <mergeCell ref="F74:G74"/>
    <mergeCell ref="B63:D63"/>
    <mergeCell ref="B65:D65"/>
    <mergeCell ref="F65:G65"/>
    <mergeCell ref="F28:G28"/>
    <mergeCell ref="B29:D29"/>
    <mergeCell ref="B81:D81"/>
    <mergeCell ref="A1:M1"/>
    <mergeCell ref="B93:G93"/>
    <mergeCell ref="F83:G83"/>
    <mergeCell ref="B89:D89"/>
    <mergeCell ref="F85:G85"/>
    <mergeCell ref="B91:G91"/>
    <mergeCell ref="F13:G13"/>
    <mergeCell ref="B57:M57"/>
    <mergeCell ref="B50:G50"/>
    <mergeCell ref="B44:G44"/>
    <mergeCell ref="B45:G45"/>
    <mergeCell ref="B46:G46"/>
    <mergeCell ref="F29:G29"/>
    <mergeCell ref="B36:D36"/>
    <mergeCell ref="B48:G48"/>
    <mergeCell ref="B49:G49"/>
    <mergeCell ref="B14:D14"/>
    <mergeCell ref="F14:G14"/>
    <mergeCell ref="B15:D15"/>
    <mergeCell ref="F15:G15"/>
    <mergeCell ref="J4:L4"/>
    <mergeCell ref="B80:D80"/>
    <mergeCell ref="D4:F4"/>
    <mergeCell ref="H4:I4"/>
    <mergeCell ref="B21:D21"/>
    <mergeCell ref="B23:D23"/>
    <mergeCell ref="F23:G23"/>
    <mergeCell ref="B24:D24"/>
    <mergeCell ref="F24:G24"/>
    <mergeCell ref="B25:D25"/>
    <mergeCell ref="B47:G47"/>
    <mergeCell ref="F25:G25"/>
    <mergeCell ref="B40:G40"/>
    <mergeCell ref="B41:G41"/>
    <mergeCell ref="B42:G42"/>
    <mergeCell ref="B32:D32"/>
    <mergeCell ref="F32:G32"/>
    <mergeCell ref="B82:D82"/>
    <mergeCell ref="F82:G82"/>
    <mergeCell ref="B78:D78"/>
    <mergeCell ref="F76:G76"/>
    <mergeCell ref="B77:D77"/>
    <mergeCell ref="B99:G99"/>
    <mergeCell ref="B83:D83"/>
    <mergeCell ref="B97:G97"/>
    <mergeCell ref="B66:D66"/>
    <mergeCell ref="F66:G66"/>
    <mergeCell ref="F84:G84"/>
    <mergeCell ref="B94:G94"/>
    <mergeCell ref="F73:G73"/>
    <mergeCell ref="F81:G81"/>
    <mergeCell ref="B76:D76"/>
    <mergeCell ref="O125:P125"/>
    <mergeCell ref="F79:G79"/>
    <mergeCell ref="O2:P2"/>
    <mergeCell ref="F21:G21"/>
    <mergeCell ref="B22:D22"/>
    <mergeCell ref="F22:G22"/>
    <mergeCell ref="F78:G78"/>
    <mergeCell ref="B79:D79"/>
    <mergeCell ref="B102:G102"/>
    <mergeCell ref="B100:G100"/>
    <mergeCell ref="B101:G101"/>
    <mergeCell ref="F80:G80"/>
    <mergeCell ref="F63:G63"/>
    <mergeCell ref="B71:M71"/>
    <mergeCell ref="B75:D75"/>
    <mergeCell ref="B115:M115"/>
    <mergeCell ref="B110:G110"/>
    <mergeCell ref="B84:D84"/>
    <mergeCell ref="B64:D64"/>
    <mergeCell ref="F64:G64"/>
    <mergeCell ref="B73:D73"/>
    <mergeCell ref="B103:G103"/>
    <mergeCell ref="B85:D85"/>
    <mergeCell ref="B67:D67"/>
  </mergeCells>
  <dataValidations count="1">
    <dataValidation type="list" allowBlank="1" showInputMessage="1" showErrorMessage="1" sqref="O126 O13:O32 O60:O68 O74:O85" xr:uid="{00000000-0002-0000-0000-000000000000}">
      <formula1>$O$3:$O$5</formula1>
    </dataValidation>
  </dataValidations>
  <printOptions horizontalCentered="1"/>
  <pageMargins left="0.5" right="0.5" top="0.5" bottom="0.25" header="0.25" footer="0.25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8"/>
  <sheetViews>
    <sheetView tabSelected="1" topLeftCell="B10" workbookViewId="0">
      <selection activeCell="H4" sqref="H4:J4"/>
    </sheetView>
  </sheetViews>
  <sheetFormatPr defaultRowHeight="15" x14ac:dyDescent="0.25"/>
  <cols>
    <col min="1" max="1" width="5.28515625" customWidth="1"/>
    <col min="2" max="2" width="29.7109375" customWidth="1"/>
    <col min="3" max="3" width="6.7109375" customWidth="1"/>
    <col min="4" max="4" width="20.7109375" customWidth="1"/>
    <col min="5" max="5" width="10.7109375" customWidth="1"/>
    <col min="6" max="6" width="15.7109375" customWidth="1"/>
    <col min="7" max="7" width="3.28515625" customWidth="1"/>
    <col min="8" max="8" width="12.7109375" customWidth="1"/>
    <col min="9" max="9" width="3.28515625" customWidth="1"/>
    <col min="10" max="10" width="17.7109375" customWidth="1"/>
    <col min="11" max="11" width="3.7109375" customWidth="1"/>
    <col min="12" max="16" width="17.7109375" customWidth="1"/>
  </cols>
  <sheetData>
    <row r="1" spans="1:16" ht="19.5" x14ac:dyDescent="0.3">
      <c r="A1" s="364" t="s">
        <v>57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6" ht="16.5" thickBot="1" x14ac:dyDescent="0.3">
      <c r="A2" s="360" t="s">
        <v>58</v>
      </c>
      <c r="B2" s="360"/>
      <c r="C2" s="360"/>
      <c r="D2" s="360"/>
      <c r="E2" s="2"/>
      <c r="F2" s="2"/>
      <c r="G2" s="2"/>
      <c r="H2" s="2"/>
      <c r="I2" s="2"/>
      <c r="J2" s="2"/>
      <c r="L2" s="285" t="s">
        <v>146</v>
      </c>
      <c r="M2" s="285"/>
      <c r="N2" s="285"/>
      <c r="O2" s="285"/>
      <c r="P2" s="285"/>
    </row>
    <row r="3" spans="1:16" ht="7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L3" s="2"/>
      <c r="M3" s="2"/>
      <c r="N3" s="2"/>
      <c r="O3" s="2"/>
      <c r="P3" s="2"/>
    </row>
    <row r="4" spans="1:16" ht="14.25" customHeight="1" x14ac:dyDescent="0.25">
      <c r="A4" s="361" t="s">
        <v>59</v>
      </c>
      <c r="B4" s="361"/>
      <c r="C4" s="362"/>
      <c r="D4" s="363"/>
      <c r="E4" s="363"/>
      <c r="F4" s="361" t="s">
        <v>60</v>
      </c>
      <c r="G4" s="361"/>
      <c r="H4" s="363"/>
      <c r="I4" s="363"/>
      <c r="J4" s="363"/>
      <c r="L4" s="155" t="s">
        <v>147</v>
      </c>
      <c r="M4" s="2"/>
      <c r="N4" s="2"/>
      <c r="O4" s="156" t="s">
        <v>148</v>
      </c>
      <c r="P4" s="235">
        <v>4</v>
      </c>
    </row>
    <row r="5" spans="1:16" ht="14.25" customHeight="1" x14ac:dyDescent="0.25">
      <c r="A5" s="361" t="s">
        <v>61</v>
      </c>
      <c r="B5" s="361"/>
      <c r="C5" s="300"/>
      <c r="D5" s="300"/>
      <c r="E5" s="300"/>
      <c r="F5" s="361" t="s">
        <v>62</v>
      </c>
      <c r="G5" s="361"/>
      <c r="H5" s="300"/>
      <c r="I5" s="300"/>
      <c r="J5" s="300"/>
      <c r="L5" s="157"/>
      <c r="M5" s="157"/>
      <c r="N5" s="157"/>
      <c r="O5" s="157"/>
      <c r="P5" s="157"/>
    </row>
    <row r="6" spans="1:16" ht="8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L6" s="2"/>
      <c r="M6" s="2"/>
      <c r="N6" s="2"/>
      <c r="O6" s="2"/>
      <c r="P6" s="2"/>
    </row>
    <row r="7" spans="1:16" ht="19.5" x14ac:dyDescent="0.4">
      <c r="A7" s="152" t="s">
        <v>63</v>
      </c>
      <c r="B7" s="151" t="s">
        <v>144</v>
      </c>
      <c r="C7" s="69"/>
      <c r="D7" s="70"/>
      <c r="E7" s="70"/>
      <c r="F7" s="70"/>
      <c r="G7" s="70"/>
      <c r="H7" s="70"/>
      <c r="I7" s="70"/>
      <c r="J7" s="71"/>
      <c r="L7" s="283" t="s">
        <v>139</v>
      </c>
      <c r="M7" s="283"/>
      <c r="N7" s="283"/>
      <c r="O7" s="283"/>
      <c r="P7" s="284"/>
    </row>
    <row r="8" spans="1:16" ht="19.5" customHeight="1" x14ac:dyDescent="0.25">
      <c r="A8" s="72"/>
      <c r="B8" s="73" t="s">
        <v>64</v>
      </c>
      <c r="C8" s="335" t="s">
        <v>8</v>
      </c>
      <c r="D8" s="336"/>
      <c r="E8" s="336"/>
      <c r="F8" s="337"/>
      <c r="G8" s="332" t="s">
        <v>65</v>
      </c>
      <c r="H8" s="333"/>
      <c r="I8" s="334"/>
      <c r="J8" s="74" t="s">
        <v>66</v>
      </c>
      <c r="L8" s="17" t="s">
        <v>149</v>
      </c>
      <c r="M8" s="17" t="s">
        <v>150</v>
      </c>
      <c r="N8" s="17" t="s">
        <v>151</v>
      </c>
      <c r="O8" s="17" t="s">
        <v>152</v>
      </c>
      <c r="P8" s="17" t="s">
        <v>153</v>
      </c>
    </row>
    <row r="9" spans="1:16" ht="17.100000000000001" customHeight="1" x14ac:dyDescent="0.25">
      <c r="A9" s="370" t="s">
        <v>14</v>
      </c>
      <c r="B9" s="353" t="s">
        <v>102</v>
      </c>
      <c r="C9" s="347" t="s">
        <v>123</v>
      </c>
      <c r="D9" s="348"/>
      <c r="E9" s="348"/>
      <c r="F9" s="349"/>
      <c r="G9" s="288" t="s">
        <v>114</v>
      </c>
      <c r="H9" s="289"/>
      <c r="I9" s="290"/>
      <c r="J9" s="286" t="str">
        <f>IF((L9+M9+N9+O9+P9)/P4=0," ",ROUND(((L9+M9+N9+O9+P9)/P4),2))</f>
        <v xml:space="preserve"> </v>
      </c>
      <c r="L9" s="281"/>
      <c r="M9" s="281"/>
      <c r="N9" s="281"/>
      <c r="O9" s="281"/>
      <c r="P9" s="281"/>
    </row>
    <row r="10" spans="1:16" ht="17.100000000000001" customHeight="1" x14ac:dyDescent="0.25">
      <c r="A10" s="371"/>
      <c r="B10" s="354"/>
      <c r="C10" s="357"/>
      <c r="D10" s="358"/>
      <c r="E10" s="358"/>
      <c r="F10" s="359"/>
      <c r="G10" s="291"/>
      <c r="H10" s="292"/>
      <c r="I10" s="293"/>
      <c r="J10" s="287"/>
      <c r="L10" s="282"/>
      <c r="M10" s="282"/>
      <c r="N10" s="282"/>
      <c r="O10" s="282"/>
      <c r="P10" s="282"/>
    </row>
    <row r="11" spans="1:16" ht="17.100000000000001" customHeight="1" x14ac:dyDescent="0.25">
      <c r="A11" s="370" t="s">
        <v>18</v>
      </c>
      <c r="B11" s="353" t="s">
        <v>103</v>
      </c>
      <c r="C11" s="347" t="s">
        <v>117</v>
      </c>
      <c r="D11" s="348"/>
      <c r="E11" s="348"/>
      <c r="F11" s="349"/>
      <c r="G11" s="288" t="s">
        <v>115</v>
      </c>
      <c r="H11" s="289"/>
      <c r="I11" s="290"/>
      <c r="J11" s="286" t="str">
        <f>IF((L11+M11+N11+O11+P11)/P4=0," ",ROUND(((L11+M11+N11+O11+P11)/P4),2))</f>
        <v xml:space="preserve"> </v>
      </c>
      <c r="L11" s="281"/>
      <c r="M11" s="281"/>
      <c r="N11" s="281"/>
      <c r="O11" s="281"/>
      <c r="P11" s="281"/>
    </row>
    <row r="12" spans="1:16" ht="17.100000000000001" customHeight="1" x14ac:dyDescent="0.25">
      <c r="A12" s="371"/>
      <c r="B12" s="354"/>
      <c r="C12" s="357"/>
      <c r="D12" s="358"/>
      <c r="E12" s="358"/>
      <c r="F12" s="359"/>
      <c r="G12" s="291"/>
      <c r="H12" s="292"/>
      <c r="I12" s="293"/>
      <c r="J12" s="287"/>
      <c r="L12" s="282"/>
      <c r="M12" s="282"/>
      <c r="N12" s="282"/>
      <c r="O12" s="282"/>
      <c r="P12" s="282"/>
    </row>
    <row r="13" spans="1:16" ht="17.100000000000001" customHeight="1" x14ac:dyDescent="0.25">
      <c r="A13" s="370" t="s">
        <v>81</v>
      </c>
      <c r="B13" s="353" t="s">
        <v>109</v>
      </c>
      <c r="C13" s="347" t="s">
        <v>172</v>
      </c>
      <c r="D13" s="348"/>
      <c r="E13" s="348"/>
      <c r="F13" s="349"/>
      <c r="G13" s="288" t="s">
        <v>116</v>
      </c>
      <c r="H13" s="289"/>
      <c r="I13" s="290"/>
      <c r="J13" s="286" t="str">
        <f>IF((L13+M13+N13+O13+P13)/P4=0," ",ROUND(((L13+M13+N13+O13+P13)/P4),2))</f>
        <v xml:space="preserve"> </v>
      </c>
      <c r="L13" s="281"/>
      <c r="M13" s="281"/>
      <c r="N13" s="281"/>
      <c r="O13" s="281"/>
      <c r="P13" s="281"/>
    </row>
    <row r="14" spans="1:16" ht="17.100000000000001" customHeight="1" x14ac:dyDescent="0.25">
      <c r="A14" s="371"/>
      <c r="B14" s="354"/>
      <c r="C14" s="357"/>
      <c r="D14" s="358"/>
      <c r="E14" s="358"/>
      <c r="F14" s="359"/>
      <c r="G14" s="291"/>
      <c r="H14" s="292"/>
      <c r="I14" s="293"/>
      <c r="J14" s="287"/>
      <c r="L14" s="282"/>
      <c r="M14" s="282"/>
      <c r="N14" s="282"/>
      <c r="O14" s="282"/>
      <c r="P14" s="282"/>
    </row>
    <row r="15" spans="1:16" ht="17.100000000000001" customHeight="1" x14ac:dyDescent="0.25">
      <c r="A15" s="370" t="s">
        <v>84</v>
      </c>
      <c r="B15" s="353" t="s">
        <v>110</v>
      </c>
      <c r="C15" s="347" t="s">
        <v>168</v>
      </c>
      <c r="D15" s="348"/>
      <c r="E15" s="348"/>
      <c r="F15" s="349"/>
      <c r="G15" s="288" t="s">
        <v>115</v>
      </c>
      <c r="H15" s="289"/>
      <c r="I15" s="290"/>
      <c r="J15" s="286" t="str">
        <f>IF((L15+M15+N15+O15+P15)/P4=0," ",ROUND(((L15+M15+N15+O15+P15)/P4),2))</f>
        <v xml:space="preserve"> </v>
      </c>
      <c r="L15" s="281"/>
      <c r="M15" s="281"/>
      <c r="N15" s="281"/>
      <c r="O15" s="281"/>
      <c r="P15" s="281"/>
    </row>
    <row r="16" spans="1:16" ht="17.100000000000001" customHeight="1" x14ac:dyDescent="0.25">
      <c r="A16" s="371"/>
      <c r="B16" s="354"/>
      <c r="C16" s="357"/>
      <c r="D16" s="358"/>
      <c r="E16" s="358"/>
      <c r="F16" s="359"/>
      <c r="G16" s="291"/>
      <c r="H16" s="292"/>
      <c r="I16" s="293"/>
      <c r="J16" s="287"/>
      <c r="L16" s="282"/>
      <c r="M16" s="282"/>
      <c r="N16" s="282"/>
      <c r="O16" s="282"/>
      <c r="P16" s="282"/>
    </row>
    <row r="17" spans="1:16" ht="17.100000000000001" customHeight="1" x14ac:dyDescent="0.25">
      <c r="A17" s="370" t="s">
        <v>87</v>
      </c>
      <c r="B17" s="353" t="s">
        <v>113</v>
      </c>
      <c r="C17" s="347" t="s">
        <v>118</v>
      </c>
      <c r="D17" s="348"/>
      <c r="E17" s="348"/>
      <c r="F17" s="349"/>
      <c r="G17" s="288" t="s">
        <v>115</v>
      </c>
      <c r="H17" s="289"/>
      <c r="I17" s="290"/>
      <c r="J17" s="286" t="str">
        <f>IF((L17+M17+N17+O17+P17)/P4=0," ",ROUND(((L17+M17+N17+O17+P17)/P4),2))</f>
        <v xml:space="preserve"> </v>
      </c>
      <c r="L17" s="281"/>
      <c r="M17" s="281"/>
      <c r="N17" s="281"/>
      <c r="O17" s="281"/>
      <c r="P17" s="281"/>
    </row>
    <row r="18" spans="1:16" ht="17.100000000000001" customHeight="1" x14ac:dyDescent="0.25">
      <c r="A18" s="371"/>
      <c r="B18" s="354"/>
      <c r="C18" s="357"/>
      <c r="D18" s="358"/>
      <c r="E18" s="358"/>
      <c r="F18" s="359"/>
      <c r="G18" s="291"/>
      <c r="H18" s="292"/>
      <c r="I18" s="293"/>
      <c r="J18" s="287"/>
      <c r="L18" s="282"/>
      <c r="M18" s="282"/>
      <c r="N18" s="282"/>
      <c r="O18" s="282"/>
      <c r="P18" s="282"/>
    </row>
    <row r="19" spans="1:16" ht="17.100000000000001" customHeight="1" x14ac:dyDescent="0.25">
      <c r="A19" s="370" t="s">
        <v>104</v>
      </c>
      <c r="B19" s="353" t="s">
        <v>111</v>
      </c>
      <c r="C19" s="347" t="s">
        <v>176</v>
      </c>
      <c r="D19" s="365"/>
      <c r="E19" s="365"/>
      <c r="F19" s="366"/>
      <c r="G19" s="288" t="s">
        <v>116</v>
      </c>
      <c r="H19" s="289"/>
      <c r="I19" s="290"/>
      <c r="J19" s="286" t="str">
        <f>IF((L19+M19+N19+O19+P19)/P4=0," ",ROUND(((L19+M19+N19+O19+P19)/P4),2))</f>
        <v xml:space="preserve"> </v>
      </c>
      <c r="L19" s="281"/>
      <c r="M19" s="281"/>
      <c r="N19" s="281"/>
      <c r="O19" s="281"/>
      <c r="P19" s="281"/>
    </row>
    <row r="20" spans="1:16" ht="17.100000000000001" customHeight="1" x14ac:dyDescent="0.25">
      <c r="A20" s="371"/>
      <c r="B20" s="354"/>
      <c r="C20" s="367"/>
      <c r="D20" s="368"/>
      <c r="E20" s="368"/>
      <c r="F20" s="369"/>
      <c r="G20" s="291"/>
      <c r="H20" s="292"/>
      <c r="I20" s="293"/>
      <c r="J20" s="287"/>
      <c r="L20" s="282"/>
      <c r="M20" s="282"/>
      <c r="N20" s="282"/>
      <c r="O20" s="282"/>
      <c r="P20" s="282"/>
    </row>
    <row r="21" spans="1:16" ht="17.100000000000001" customHeight="1" x14ac:dyDescent="0.25">
      <c r="A21" s="370" t="s">
        <v>105</v>
      </c>
      <c r="B21" s="353" t="s">
        <v>112</v>
      </c>
      <c r="C21" s="347" t="s">
        <v>119</v>
      </c>
      <c r="D21" s="348"/>
      <c r="E21" s="348"/>
      <c r="F21" s="349"/>
      <c r="G21" s="288" t="s">
        <v>114</v>
      </c>
      <c r="H21" s="289"/>
      <c r="I21" s="290"/>
      <c r="J21" s="286" t="str">
        <f>IF((L21+M21+N21+O21+P21)/P4=0," ",ROUND(((L21+M21+N21+O21+P21)/P4),2))</f>
        <v xml:space="preserve"> </v>
      </c>
      <c r="L21" s="281"/>
      <c r="M21" s="281"/>
      <c r="N21" s="281"/>
      <c r="O21" s="281"/>
      <c r="P21" s="281"/>
    </row>
    <row r="22" spans="1:16" ht="17.100000000000001" customHeight="1" x14ac:dyDescent="0.25">
      <c r="A22" s="371"/>
      <c r="B22" s="354"/>
      <c r="C22" s="357"/>
      <c r="D22" s="358"/>
      <c r="E22" s="358"/>
      <c r="F22" s="359"/>
      <c r="G22" s="291"/>
      <c r="H22" s="292"/>
      <c r="I22" s="293"/>
      <c r="J22" s="287"/>
      <c r="L22" s="282"/>
      <c r="M22" s="282"/>
      <c r="N22" s="282"/>
      <c r="O22" s="282"/>
      <c r="P22" s="282"/>
    </row>
    <row r="23" spans="1:16" ht="17.100000000000001" customHeight="1" x14ac:dyDescent="0.25">
      <c r="A23" s="370" t="s">
        <v>106</v>
      </c>
      <c r="B23" s="355" t="s">
        <v>124</v>
      </c>
      <c r="C23" s="347" t="s">
        <v>120</v>
      </c>
      <c r="D23" s="348"/>
      <c r="E23" s="348"/>
      <c r="F23" s="349"/>
      <c r="G23" s="288" t="s">
        <v>115</v>
      </c>
      <c r="H23" s="289"/>
      <c r="I23" s="290"/>
      <c r="J23" s="286" t="str">
        <f>IF((L23+M23+N23+O23+P23)/P4=0," ",ROUND(((L23+M23+N23+O23+P23)/P4),2))</f>
        <v xml:space="preserve"> </v>
      </c>
      <c r="L23" s="281"/>
      <c r="M23" s="281"/>
      <c r="N23" s="281"/>
      <c r="O23" s="281"/>
      <c r="P23" s="281"/>
    </row>
    <row r="24" spans="1:16" ht="17.100000000000001" customHeight="1" x14ac:dyDescent="0.25">
      <c r="A24" s="371"/>
      <c r="B24" s="356"/>
      <c r="C24" s="357"/>
      <c r="D24" s="358"/>
      <c r="E24" s="358"/>
      <c r="F24" s="359"/>
      <c r="G24" s="291"/>
      <c r="H24" s="292"/>
      <c r="I24" s="293"/>
      <c r="J24" s="287"/>
      <c r="L24" s="282"/>
      <c r="M24" s="282"/>
      <c r="N24" s="282"/>
      <c r="O24" s="282"/>
      <c r="P24" s="282"/>
    </row>
    <row r="25" spans="1:16" ht="17.100000000000001" customHeight="1" x14ac:dyDescent="0.25">
      <c r="A25" s="370" t="s">
        <v>107</v>
      </c>
      <c r="B25" s="355" t="s">
        <v>171</v>
      </c>
      <c r="C25" s="347" t="s">
        <v>121</v>
      </c>
      <c r="D25" s="348"/>
      <c r="E25" s="348"/>
      <c r="F25" s="349"/>
      <c r="G25" s="288" t="s">
        <v>116</v>
      </c>
      <c r="H25" s="289"/>
      <c r="I25" s="290"/>
      <c r="J25" s="286" t="str">
        <f>IF((L25+M25+N25+O25+P25)/P4=0," ",ROUND(((L25+M25+N25+O25+P25)/P4),2))</f>
        <v xml:space="preserve"> </v>
      </c>
      <c r="L25" s="281"/>
      <c r="M25" s="281"/>
      <c r="N25" s="281"/>
      <c r="O25" s="281"/>
      <c r="P25" s="281"/>
    </row>
    <row r="26" spans="1:16" ht="17.100000000000001" customHeight="1" x14ac:dyDescent="0.25">
      <c r="A26" s="371"/>
      <c r="B26" s="356"/>
      <c r="C26" s="357"/>
      <c r="D26" s="358"/>
      <c r="E26" s="358"/>
      <c r="F26" s="359"/>
      <c r="G26" s="291"/>
      <c r="H26" s="292"/>
      <c r="I26" s="293"/>
      <c r="J26" s="287"/>
      <c r="L26" s="282"/>
      <c r="M26" s="282"/>
      <c r="N26" s="282"/>
      <c r="O26" s="282"/>
      <c r="P26" s="282"/>
    </row>
    <row r="27" spans="1:16" ht="17.100000000000001" customHeight="1" x14ac:dyDescent="0.25">
      <c r="A27" s="370" t="s">
        <v>108</v>
      </c>
      <c r="B27" s="355" t="s">
        <v>125</v>
      </c>
      <c r="C27" s="347" t="s">
        <v>122</v>
      </c>
      <c r="D27" s="348"/>
      <c r="E27" s="348"/>
      <c r="F27" s="349"/>
      <c r="G27" s="288" t="s">
        <v>116</v>
      </c>
      <c r="H27" s="289"/>
      <c r="I27" s="290"/>
      <c r="J27" s="286" t="str">
        <f>IF((L27+M27+N27+O27+P27)/P4=0," ",ROUND(((L27+M27+N27+O27+P27)/P4),2))</f>
        <v xml:space="preserve"> </v>
      </c>
      <c r="L27" s="281"/>
      <c r="M27" s="281"/>
      <c r="N27" s="281"/>
      <c r="O27" s="281"/>
      <c r="P27" s="281"/>
    </row>
    <row r="28" spans="1:16" ht="17.100000000000001" customHeight="1" thickBot="1" x14ac:dyDescent="0.3">
      <c r="A28" s="371"/>
      <c r="B28" s="356"/>
      <c r="C28" s="350"/>
      <c r="D28" s="351"/>
      <c r="E28" s="351"/>
      <c r="F28" s="352"/>
      <c r="G28" s="291"/>
      <c r="H28" s="292"/>
      <c r="I28" s="293"/>
      <c r="J28" s="287"/>
      <c r="L28" s="282"/>
      <c r="M28" s="282"/>
      <c r="N28" s="282"/>
      <c r="O28" s="282"/>
      <c r="P28" s="282"/>
    </row>
    <row r="29" spans="1:16" ht="19.5" customHeight="1" thickBot="1" x14ac:dyDescent="0.3">
      <c r="A29" s="75" t="s">
        <v>67</v>
      </c>
      <c r="B29" s="338"/>
      <c r="C29" s="338"/>
      <c r="D29" s="338"/>
      <c r="E29" s="339"/>
      <c r="F29" s="340" t="s">
        <v>68</v>
      </c>
      <c r="G29" s="341"/>
      <c r="H29" s="341"/>
      <c r="I29" s="342"/>
      <c r="J29" s="76" t="str">
        <f>IF(SUM(J9:J28)=0," ",SUM(J9:J28))</f>
        <v xml:space="preserve"> </v>
      </c>
      <c r="L29" s="104" t="str">
        <f>IF(SUM(L9:L28)=0," ",SUM(L9:L28))</f>
        <v xml:space="preserve"> </v>
      </c>
      <c r="M29" s="104" t="str">
        <f>IF(SUM(M9:M28)=0," ",SUM(M9:M28))</f>
        <v xml:space="preserve"> </v>
      </c>
      <c r="N29" s="104" t="str">
        <f>IF(SUM(N9:N28)=0," ",SUM(N9:N28))</f>
        <v xml:space="preserve"> </v>
      </c>
      <c r="O29" s="104" t="str">
        <f>IF(SUM(O9:O28)=0," ",SUM(O9:O28))</f>
        <v xml:space="preserve"> </v>
      </c>
      <c r="P29" s="104" t="str">
        <f>IF(SUM(P9:P28)=0," ",SUM(P9:P28))</f>
        <v xml:space="preserve"> </v>
      </c>
    </row>
    <row r="30" spans="1:16" ht="19.5" customHeight="1" thickBot="1" x14ac:dyDescent="0.3">
      <c r="A30" s="75"/>
      <c r="B30" s="343"/>
      <c r="C30" s="343"/>
      <c r="D30" s="343"/>
      <c r="E30" s="343"/>
      <c r="F30" s="17" t="s">
        <v>66</v>
      </c>
      <c r="G30" s="17" t="s">
        <v>5</v>
      </c>
      <c r="H30" s="17" t="s">
        <v>69</v>
      </c>
      <c r="I30" s="18" t="s">
        <v>6</v>
      </c>
      <c r="J30" s="17" t="s">
        <v>70</v>
      </c>
      <c r="L30" s="2"/>
      <c r="M30" s="2"/>
      <c r="N30" s="2"/>
      <c r="O30" s="2"/>
      <c r="P30" s="2"/>
    </row>
    <row r="31" spans="1:16" ht="19.5" customHeight="1" thickTop="1" thickBot="1" x14ac:dyDescent="0.3">
      <c r="A31" s="77"/>
      <c r="B31" s="344"/>
      <c r="C31" s="344"/>
      <c r="D31" s="344"/>
      <c r="E31" s="345"/>
      <c r="F31" s="78" t="str">
        <f>IF(J29=0," ",J29)</f>
        <v xml:space="preserve"> </v>
      </c>
      <c r="G31" s="2"/>
      <c r="H31" s="163">
        <v>0.55000000000000004</v>
      </c>
      <c r="I31" s="2"/>
      <c r="J31" s="79" t="str">
        <f>IF(F31=" "," ",ROUND((F31*H31),2))</f>
        <v xml:space="preserve"> </v>
      </c>
      <c r="L31" s="79" t="str">
        <f>IF(L29=" "," ",L29*H31)</f>
        <v xml:space="preserve"> </v>
      </c>
      <c r="M31" s="79" t="str">
        <f>IF(M29=" "," ",M29*H31)</f>
        <v xml:space="preserve"> </v>
      </c>
      <c r="N31" s="79" t="str">
        <f>IF(N29=" "," ",N29*H31)</f>
        <v xml:space="preserve"> </v>
      </c>
      <c r="O31" s="79" t="str">
        <f>IF(O29=" "," ",O29*H31)</f>
        <v xml:space="preserve"> </v>
      </c>
      <c r="P31" s="79" t="str">
        <f>IF(P29=" "," ",P29*H31)</f>
        <v xml:space="preserve"> </v>
      </c>
    </row>
    <row r="32" spans="1:16" ht="7.5" customHeight="1" thickTop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L32" s="2"/>
      <c r="M32" s="2"/>
      <c r="N32" s="2"/>
      <c r="O32" s="2"/>
      <c r="P32" s="2"/>
    </row>
    <row r="33" spans="1:16" ht="19.5" x14ac:dyDescent="0.4">
      <c r="A33" s="152" t="s">
        <v>71</v>
      </c>
      <c r="B33" s="151" t="s">
        <v>145</v>
      </c>
      <c r="C33" s="69"/>
      <c r="D33" s="70"/>
      <c r="E33" s="70"/>
      <c r="F33" s="70"/>
      <c r="G33" s="70"/>
      <c r="H33" s="70"/>
      <c r="I33" s="70"/>
      <c r="J33" s="71"/>
      <c r="L33" s="283" t="s">
        <v>138</v>
      </c>
      <c r="M33" s="283"/>
      <c r="N33" s="283"/>
      <c r="O33" s="283"/>
      <c r="P33" s="284"/>
    </row>
    <row r="34" spans="1:16" ht="19.5" customHeight="1" x14ac:dyDescent="0.25">
      <c r="A34" s="80"/>
      <c r="B34" s="81" t="s">
        <v>72</v>
      </c>
      <c r="C34" s="80"/>
      <c r="D34" s="82" t="s">
        <v>73</v>
      </c>
      <c r="E34" s="82"/>
      <c r="F34" s="83"/>
      <c r="G34" s="346" t="s">
        <v>74</v>
      </c>
      <c r="H34" s="346"/>
      <c r="I34" s="346"/>
      <c r="J34" s="74" t="s">
        <v>75</v>
      </c>
      <c r="L34" s="17" t="s">
        <v>149</v>
      </c>
      <c r="M34" s="17" t="s">
        <v>150</v>
      </c>
      <c r="N34" s="17" t="s">
        <v>151</v>
      </c>
      <c r="O34" s="17" t="s">
        <v>152</v>
      </c>
      <c r="P34" s="17" t="s">
        <v>153</v>
      </c>
    </row>
    <row r="35" spans="1:16" ht="19.5" customHeight="1" x14ac:dyDescent="0.25">
      <c r="A35" s="84" t="s">
        <v>14</v>
      </c>
      <c r="B35" s="85" t="s">
        <v>76</v>
      </c>
      <c r="C35" s="86" t="s">
        <v>15</v>
      </c>
      <c r="D35" s="295" t="s">
        <v>143</v>
      </c>
      <c r="E35" s="295"/>
      <c r="F35" s="296"/>
      <c r="G35" s="324" t="str">
        <f>IF('Pricing Proposal'!M9=0," ",'Pricing Proposal'!M9)</f>
        <v xml:space="preserve"> </v>
      </c>
      <c r="H35" s="325"/>
      <c r="I35" s="326"/>
      <c r="J35" s="321" t="str">
        <f>IF(SUM(G35:I37)=0," ",SUM(G35:I37))</f>
        <v xml:space="preserve"> </v>
      </c>
      <c r="L35" s="158"/>
      <c r="M35" s="158"/>
      <c r="N35" s="158"/>
      <c r="O35" s="158"/>
      <c r="P35" s="158"/>
    </row>
    <row r="36" spans="1:16" ht="19.5" customHeight="1" x14ac:dyDescent="0.25">
      <c r="A36" s="87"/>
      <c r="B36" s="2"/>
      <c r="C36" s="86" t="s">
        <v>16</v>
      </c>
      <c r="D36" s="295" t="s">
        <v>77</v>
      </c>
      <c r="E36" s="295"/>
      <c r="F36" s="296"/>
      <c r="G36" s="324" t="str">
        <f>IF('Pricing Proposal'!M33=0," ",'Pricing Proposal'!M33)</f>
        <v xml:space="preserve"> </v>
      </c>
      <c r="H36" s="325"/>
      <c r="I36" s="326"/>
      <c r="J36" s="322"/>
      <c r="L36" s="158"/>
      <c r="M36" s="158"/>
      <c r="N36" s="158"/>
      <c r="O36" s="158"/>
      <c r="P36" s="158"/>
    </row>
    <row r="37" spans="1:16" ht="19.5" customHeight="1" x14ac:dyDescent="0.25">
      <c r="A37" s="88"/>
      <c r="B37" s="2"/>
      <c r="C37" s="86" t="s">
        <v>17</v>
      </c>
      <c r="D37" s="327" t="s">
        <v>141</v>
      </c>
      <c r="E37" s="327"/>
      <c r="F37" s="328"/>
      <c r="G37" s="324" t="str">
        <f>IF('Pricing Proposal'!M52=0," ",'Pricing Proposal'!M52)</f>
        <v xml:space="preserve"> </v>
      </c>
      <c r="H37" s="325"/>
      <c r="I37" s="326"/>
      <c r="J37" s="323"/>
      <c r="L37" s="158"/>
      <c r="M37" s="158"/>
      <c r="N37" s="158"/>
      <c r="O37" s="158"/>
      <c r="P37" s="158"/>
    </row>
    <row r="38" spans="1:16" ht="19.5" customHeight="1" x14ac:dyDescent="0.25">
      <c r="A38" s="84" t="s">
        <v>18</v>
      </c>
      <c r="B38" s="85" t="s">
        <v>78</v>
      </c>
      <c r="C38" s="86" t="s">
        <v>15</v>
      </c>
      <c r="D38" s="295" t="s">
        <v>142</v>
      </c>
      <c r="E38" s="295"/>
      <c r="F38" s="296"/>
      <c r="G38" s="324" t="str">
        <f>IF('Pricing Proposal'!M86=0," ",'Pricing Proposal'!M86)</f>
        <v xml:space="preserve"> </v>
      </c>
      <c r="H38" s="325"/>
      <c r="I38" s="326"/>
      <c r="J38" s="321" t="str">
        <f>IF(SUM(G38:I41)=0," ",SUM(G38:I41))</f>
        <v xml:space="preserve"> </v>
      </c>
      <c r="L38" s="158"/>
      <c r="M38" s="158"/>
      <c r="N38" s="158"/>
      <c r="O38" s="158"/>
      <c r="P38" s="158"/>
    </row>
    <row r="39" spans="1:16" ht="19.5" customHeight="1" x14ac:dyDescent="0.25">
      <c r="A39" s="87"/>
      <c r="B39" s="2"/>
      <c r="C39" s="86" t="s">
        <v>16</v>
      </c>
      <c r="D39" s="295" t="s">
        <v>79</v>
      </c>
      <c r="E39" s="295"/>
      <c r="F39" s="89" t="str">
        <f>IF(G39=" ", " ", G39/(G46-(G40+G45)))</f>
        <v xml:space="preserve"> </v>
      </c>
      <c r="G39" s="324" t="str">
        <f>IF('Pricing Proposal'!M104=0," ",'Pricing Proposal'!M104)</f>
        <v xml:space="preserve"> </v>
      </c>
      <c r="H39" s="325"/>
      <c r="I39" s="326"/>
      <c r="J39" s="322"/>
      <c r="L39" s="158"/>
      <c r="M39" s="158"/>
      <c r="N39" s="158"/>
      <c r="O39" s="158"/>
      <c r="P39" s="158"/>
    </row>
    <row r="40" spans="1:16" ht="19.5" customHeight="1" x14ac:dyDescent="0.25">
      <c r="A40" s="87"/>
      <c r="B40" s="2"/>
      <c r="C40" s="86" t="s">
        <v>17</v>
      </c>
      <c r="D40" s="295" t="s">
        <v>157</v>
      </c>
      <c r="E40" s="295"/>
      <c r="F40" s="161" t="str">
        <f>IF('Pricing Proposal'!I110=0," ",'Pricing Proposal'!I110)</f>
        <v xml:space="preserve"> </v>
      </c>
      <c r="G40" s="302" t="str">
        <f>IF('Pricing Proposal'!M110=0," ",'Pricing Proposal'!M110)</f>
        <v xml:space="preserve"> </v>
      </c>
      <c r="H40" s="303"/>
      <c r="I40" s="304"/>
      <c r="J40" s="322"/>
      <c r="L40" s="158"/>
      <c r="M40" s="158"/>
      <c r="N40" s="158"/>
      <c r="O40" s="158"/>
      <c r="P40" s="158"/>
    </row>
    <row r="41" spans="1:16" ht="19.5" customHeight="1" x14ac:dyDescent="0.25">
      <c r="A41" s="87"/>
      <c r="B41" s="90"/>
      <c r="C41" s="91" t="s">
        <v>26</v>
      </c>
      <c r="D41" s="295" t="s">
        <v>80</v>
      </c>
      <c r="E41" s="295"/>
      <c r="F41" s="296"/>
      <c r="G41" s="329" t="str">
        <f>IF('Pricing Proposal'!P126=0," ",'Pricing Proposal'!P126)</f>
        <v xml:space="preserve"> </v>
      </c>
      <c r="H41" s="330"/>
      <c r="I41" s="331"/>
      <c r="J41" s="322"/>
      <c r="L41" s="158"/>
      <c r="M41" s="158"/>
      <c r="N41" s="158"/>
      <c r="O41" s="158"/>
      <c r="P41" s="158"/>
    </row>
    <row r="42" spans="1:16" ht="19.5" customHeight="1" thickBot="1" x14ac:dyDescent="0.3">
      <c r="A42" s="92" t="s">
        <v>81</v>
      </c>
      <c r="B42" s="93" t="s">
        <v>82</v>
      </c>
      <c r="C42" s="86" t="s">
        <v>15</v>
      </c>
      <c r="D42" s="295" t="s">
        <v>83</v>
      </c>
      <c r="E42" s="295"/>
      <c r="F42" s="236" t="s">
        <v>189</v>
      </c>
      <c r="G42" s="94" t="str">
        <f>IF(F42="N/A"," ","–")</f>
        <v xml:space="preserve"> </v>
      </c>
      <c r="H42" s="232" t="str">
        <f>IF(F42="N/A"," ",J38)</f>
        <v xml:space="preserve"> </v>
      </c>
      <c r="I42" s="95" t="str">
        <f>IF(F42="N/A"," ","=")</f>
        <v xml:space="preserve"> </v>
      </c>
      <c r="J42" s="233" t="str">
        <f>IF(F42="N/A"," ",F42-H42)</f>
        <v xml:space="preserve"> </v>
      </c>
      <c r="L42" s="158"/>
      <c r="M42" s="158"/>
      <c r="N42" s="158"/>
      <c r="O42" s="158"/>
      <c r="P42" s="158"/>
    </row>
    <row r="43" spans="1:16" ht="19.5" customHeight="1" thickBot="1" x14ac:dyDescent="0.3">
      <c r="A43" s="16"/>
      <c r="B43" s="96"/>
      <c r="C43" s="97"/>
      <c r="D43" s="97"/>
      <c r="E43" s="98"/>
      <c r="F43" s="309" t="s">
        <v>23</v>
      </c>
      <c r="G43" s="310"/>
      <c r="H43" s="310"/>
      <c r="I43" s="311"/>
      <c r="J43" s="234" t="str">
        <f>IF(SUM(J35:J42)=0, " ", SUM(J35:J42))</f>
        <v xml:space="preserve"> </v>
      </c>
      <c r="L43" s="158"/>
      <c r="M43" s="158"/>
      <c r="N43" s="158"/>
      <c r="O43" s="158"/>
      <c r="P43" s="158"/>
    </row>
    <row r="44" spans="1:16" ht="19.5" customHeight="1" x14ac:dyDescent="0.25">
      <c r="A44" s="84" t="s">
        <v>84</v>
      </c>
      <c r="B44" s="85" t="s">
        <v>85</v>
      </c>
      <c r="C44" s="86" t="s">
        <v>15</v>
      </c>
      <c r="D44" s="295" t="s">
        <v>86</v>
      </c>
      <c r="E44" s="295"/>
      <c r="F44" s="164" t="str">
        <f>IF('Pricing Proposal'!I129=0," ",'Pricing Proposal'!I129)</f>
        <v xml:space="preserve"> </v>
      </c>
      <c r="G44" s="312" t="str">
        <f>IF('Pricing Proposal'!M129=0," ",'Pricing Proposal'!M129)</f>
        <v xml:space="preserve"> </v>
      </c>
      <c r="H44" s="313"/>
      <c r="I44" s="314"/>
      <c r="J44" s="2"/>
      <c r="L44" s="158"/>
      <c r="M44" s="158"/>
      <c r="N44" s="158"/>
      <c r="O44" s="158"/>
      <c r="P44" s="158"/>
    </row>
    <row r="45" spans="1:16" ht="19.5" customHeight="1" x14ac:dyDescent="0.25">
      <c r="A45" s="99"/>
      <c r="B45" s="100"/>
      <c r="C45" s="86" t="s">
        <v>16</v>
      </c>
      <c r="D45" s="295" t="s">
        <v>156</v>
      </c>
      <c r="E45" s="295"/>
      <c r="F45" s="161" t="str">
        <f>IF('Pricing Proposal'!I107=0," ",'Pricing Proposal'!I107)</f>
        <v xml:space="preserve"> </v>
      </c>
      <c r="G45" s="312" t="str">
        <f>IF('Pricing Proposal'!M107=0," ",'Pricing Proposal'!M107)</f>
        <v xml:space="preserve"> </v>
      </c>
      <c r="H45" s="313"/>
      <c r="I45" s="314"/>
      <c r="J45" s="2"/>
      <c r="L45" s="158"/>
      <c r="M45" s="158"/>
      <c r="N45" s="158"/>
      <c r="O45" s="158"/>
      <c r="P45" s="158"/>
    </row>
    <row r="46" spans="1:16" ht="19.5" customHeight="1" x14ac:dyDescent="0.25">
      <c r="A46" s="88"/>
      <c r="B46" s="101"/>
      <c r="C46" s="86" t="s">
        <v>17</v>
      </c>
      <c r="D46" s="295" t="s">
        <v>163</v>
      </c>
      <c r="E46" s="295"/>
      <c r="F46" s="296"/>
      <c r="G46" s="297" t="str">
        <f>IF('Pricing Proposal'!M4=0," ",'Pricing Proposal'!M4)</f>
        <v xml:space="preserve"> </v>
      </c>
      <c r="H46" s="298"/>
      <c r="I46" s="299"/>
      <c r="J46" s="2"/>
      <c r="L46" s="158"/>
      <c r="M46" s="158"/>
      <c r="N46" s="158"/>
      <c r="O46" s="158"/>
      <c r="P46" s="158"/>
    </row>
    <row r="47" spans="1:16" ht="19.5" customHeight="1" x14ac:dyDescent="0.25">
      <c r="A47" s="84" t="s">
        <v>87</v>
      </c>
      <c r="B47" s="85" t="s">
        <v>88</v>
      </c>
      <c r="C47" s="86" t="s">
        <v>15</v>
      </c>
      <c r="D47" s="300" t="s">
        <v>89</v>
      </c>
      <c r="E47" s="300"/>
      <c r="F47" s="301"/>
      <c r="G47" s="302" t="str">
        <f>IF(J43=0," ",J43)</f>
        <v xml:space="preserve"> </v>
      </c>
      <c r="H47" s="303"/>
      <c r="I47" s="304"/>
      <c r="J47" s="2"/>
      <c r="L47" s="158"/>
      <c r="M47" s="158"/>
      <c r="N47" s="158"/>
      <c r="O47" s="158"/>
      <c r="P47" s="158"/>
    </row>
    <row r="48" spans="1:16" ht="19.5" customHeight="1" thickBot="1" x14ac:dyDescent="0.3">
      <c r="A48" s="87"/>
      <c r="B48" s="90"/>
      <c r="C48" s="86" t="s">
        <v>16</v>
      </c>
      <c r="D48" s="300" t="s">
        <v>90</v>
      </c>
      <c r="E48" s="300"/>
      <c r="F48" s="305"/>
      <c r="G48" s="306"/>
      <c r="H48" s="307"/>
      <c r="I48" s="308"/>
      <c r="J48" s="2"/>
      <c r="L48" s="159"/>
      <c r="M48" s="159"/>
      <c r="N48" s="159"/>
      <c r="O48" s="159"/>
      <c r="P48" s="159"/>
    </row>
    <row r="49" spans="1:16" ht="19.5" customHeight="1" thickBot="1" x14ac:dyDescent="0.3">
      <c r="A49" s="88"/>
      <c r="B49" s="102"/>
      <c r="C49" s="86"/>
      <c r="D49" s="103" t="s">
        <v>91</v>
      </c>
      <c r="E49" s="103"/>
      <c r="F49" s="104" t="s">
        <v>92</v>
      </c>
      <c r="G49" s="315" t="str">
        <f>IF(G48=0," ",(1-((G47-G48)/G48))*100)</f>
        <v xml:space="preserve"> </v>
      </c>
      <c r="H49" s="316"/>
      <c r="I49" s="317"/>
      <c r="J49" s="105"/>
      <c r="L49" s="160" t="str">
        <f>G49</f>
        <v xml:space="preserve"> </v>
      </c>
      <c r="M49" s="160" t="str">
        <f>G49</f>
        <v xml:space="preserve"> </v>
      </c>
      <c r="N49" s="160" t="str">
        <f>G49</f>
        <v xml:space="preserve"> </v>
      </c>
      <c r="O49" s="160" t="str">
        <f>G49</f>
        <v xml:space="preserve"> </v>
      </c>
      <c r="P49" s="160" t="str">
        <f>G49</f>
        <v xml:space="preserve"> </v>
      </c>
    </row>
    <row r="50" spans="1:16" ht="24.75" customHeight="1" thickBot="1" x14ac:dyDescent="0.3">
      <c r="A50" s="75">
        <v>1</v>
      </c>
      <c r="B50" s="106" t="s">
        <v>93</v>
      </c>
      <c r="C50" s="75">
        <v>2</v>
      </c>
      <c r="D50" s="318" t="s">
        <v>94</v>
      </c>
      <c r="E50" s="318"/>
      <c r="F50" s="17" t="s">
        <v>95</v>
      </c>
      <c r="G50" s="17" t="s">
        <v>5</v>
      </c>
      <c r="H50" s="17" t="s">
        <v>69</v>
      </c>
      <c r="I50" s="18" t="s">
        <v>6</v>
      </c>
      <c r="J50" s="17" t="s">
        <v>96</v>
      </c>
      <c r="L50" s="2"/>
      <c r="M50" s="2"/>
      <c r="N50" s="2"/>
      <c r="O50" s="2"/>
      <c r="P50" s="2"/>
    </row>
    <row r="51" spans="1:16" ht="19.5" customHeight="1" thickTop="1" thickBot="1" x14ac:dyDescent="0.3">
      <c r="A51" s="75">
        <v>3</v>
      </c>
      <c r="B51" s="107" t="s">
        <v>97</v>
      </c>
      <c r="C51" s="75">
        <v>4</v>
      </c>
      <c r="D51" s="319" t="s">
        <v>166</v>
      </c>
      <c r="E51" s="320"/>
      <c r="F51" s="108" t="str">
        <f>G49</f>
        <v xml:space="preserve"> </v>
      </c>
      <c r="G51" s="2"/>
      <c r="H51" s="162">
        <f>1-H31</f>
        <v>0.44999999999999996</v>
      </c>
      <c r="I51" s="2"/>
      <c r="J51" s="79" t="str">
        <f>IF(F51=" "," ",ROUND((F51*H51),2))</f>
        <v xml:space="preserve"> </v>
      </c>
      <c r="L51" s="79" t="str">
        <f>IF(L49=" "," ",L49*H51)</f>
        <v xml:space="preserve"> </v>
      </c>
      <c r="M51" s="79" t="str">
        <f>IF(M49=" "," ",M49*H51)</f>
        <v xml:space="preserve"> </v>
      </c>
      <c r="N51" s="79" t="str">
        <f>IF(N49=" "," ",N49*H51)</f>
        <v xml:space="preserve"> </v>
      </c>
      <c r="O51" s="79" t="str">
        <f>IF(O49=" "," ",O49*H51)</f>
        <v xml:space="preserve"> </v>
      </c>
      <c r="P51" s="79" t="str">
        <f>IF(P49=" "," ",P49*H51)</f>
        <v xml:space="preserve"> </v>
      </c>
    </row>
    <row r="52" spans="1:16" ht="7.5" customHeight="1" thickTop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L52" s="2"/>
      <c r="M52" s="2"/>
      <c r="N52" s="2"/>
      <c r="O52" s="2"/>
      <c r="P52" s="2"/>
    </row>
    <row r="53" spans="1:16" ht="19.5" x14ac:dyDescent="0.4">
      <c r="A53" s="153" t="s">
        <v>98</v>
      </c>
      <c r="B53" s="154" t="s">
        <v>99</v>
      </c>
      <c r="C53" s="109"/>
      <c r="D53" s="110"/>
      <c r="E53" s="110"/>
      <c r="F53" s="110"/>
      <c r="G53" s="110"/>
      <c r="H53" s="110"/>
      <c r="I53" s="110"/>
      <c r="J53" s="111"/>
      <c r="L53" s="283" t="s">
        <v>99</v>
      </c>
      <c r="M53" s="283"/>
      <c r="N53" s="283"/>
      <c r="O53" s="283"/>
      <c r="P53" s="284"/>
    </row>
    <row r="54" spans="1:16" ht="19.5" customHeight="1" thickBot="1" x14ac:dyDescent="0.3">
      <c r="A54" s="2"/>
      <c r="B54" s="2"/>
      <c r="C54" s="2"/>
      <c r="D54" s="2"/>
      <c r="E54" s="2"/>
      <c r="F54" s="17" t="s">
        <v>70</v>
      </c>
      <c r="G54" s="17" t="s">
        <v>10</v>
      </c>
      <c r="H54" s="8" t="s">
        <v>96</v>
      </c>
      <c r="I54" s="17" t="s">
        <v>6</v>
      </c>
      <c r="J54" s="17" t="s">
        <v>100</v>
      </c>
      <c r="L54" s="17" t="s">
        <v>149</v>
      </c>
      <c r="M54" s="17" t="s">
        <v>150</v>
      </c>
      <c r="N54" s="17" t="s">
        <v>151</v>
      </c>
      <c r="O54" s="17" t="s">
        <v>152</v>
      </c>
      <c r="P54" s="17" t="s">
        <v>153</v>
      </c>
    </row>
    <row r="55" spans="1:16" ht="19.5" customHeight="1" thickTop="1" thickBot="1" x14ac:dyDescent="0.3">
      <c r="A55" s="2"/>
      <c r="B55" s="1" t="s">
        <v>101</v>
      </c>
      <c r="C55" s="2"/>
      <c r="D55" s="2"/>
      <c r="E55" s="2"/>
      <c r="F55" s="112" t="str">
        <f>IF(J31=0," ",J31)</f>
        <v xml:space="preserve"> </v>
      </c>
      <c r="G55" s="2"/>
      <c r="H55" s="112" t="str">
        <f>IF(J51=0," ",J51)</f>
        <v xml:space="preserve"> </v>
      </c>
      <c r="I55" s="2"/>
      <c r="J55" s="113" t="str">
        <f>IF(F55=" "," ",IF(H55=" "," ",F55+H55))</f>
        <v xml:space="preserve"> </v>
      </c>
      <c r="L55" s="113" t="str">
        <f>IF(L31=" "," ",L31+L51)</f>
        <v xml:space="preserve"> </v>
      </c>
      <c r="M55" s="113" t="str">
        <f>IF(M31=" "," ",M31+M51)</f>
        <v xml:space="preserve"> </v>
      </c>
      <c r="N55" s="113" t="str">
        <f>IF(N31=" "," ",N31+N51)</f>
        <v xml:space="preserve"> </v>
      </c>
      <c r="O55" s="113" t="str">
        <f>IF(O31=" "," ",O31+O51)</f>
        <v xml:space="preserve"> </v>
      </c>
      <c r="P55" s="113" t="str">
        <f>IF(P31=" "," ",P31+P51)</f>
        <v xml:space="preserve"> </v>
      </c>
    </row>
    <row r="56" spans="1:16" ht="7.5" customHeight="1" thickTop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L56" s="2"/>
      <c r="M56" s="2"/>
      <c r="N56" s="2"/>
      <c r="O56" s="2"/>
      <c r="P56" s="2"/>
    </row>
    <row r="57" spans="1:16" ht="19.5" customHeight="1" x14ac:dyDescent="0.25">
      <c r="A57" s="114"/>
      <c r="B57" s="110"/>
      <c r="C57" s="110"/>
      <c r="D57" s="110"/>
      <c r="E57" s="110"/>
      <c r="F57" s="110"/>
      <c r="G57" s="110"/>
      <c r="H57" s="110"/>
      <c r="I57" s="110"/>
      <c r="J57" s="111"/>
      <c r="L57" s="71"/>
      <c r="M57" s="71"/>
      <c r="N57" s="71"/>
      <c r="O57" s="71"/>
      <c r="P57" s="71"/>
    </row>
    <row r="58" spans="1:16" ht="13.5" customHeight="1" x14ac:dyDescent="0.25">
      <c r="A58" s="294" t="s">
        <v>165</v>
      </c>
      <c r="B58" s="294"/>
      <c r="C58" s="2"/>
      <c r="D58" s="2"/>
      <c r="E58" s="75" t="str">
        <f>'Pricing Proposal'!G135</f>
        <v>2015-OCT</v>
      </c>
      <c r="F58" s="2"/>
      <c r="G58" s="2"/>
      <c r="H58" s="2"/>
      <c r="I58" s="2"/>
      <c r="J58" s="6" t="s">
        <v>167</v>
      </c>
    </row>
  </sheetData>
  <sheetProtection algorithmName="SHA-512" hashValue="ZGVAU2nQVwjrJtPURF71N4OzqbAH8JB6m71BERUKpVMDTVovtzuyurPZXGiBt+5Lf8qXvqgmrqzLaSQaas3LAQ==" saltValue="x3C2cVZ7xORIdWXQpXZwdQ==" spinCount="100000" sheet="1" objects="1" scenarios="1"/>
  <mergeCells count="153">
    <mergeCell ref="C19:F20"/>
    <mergeCell ref="C21:F22"/>
    <mergeCell ref="C23:F24"/>
    <mergeCell ref="C25:F26"/>
    <mergeCell ref="A27:A28"/>
    <mergeCell ref="B27:B2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:D2"/>
    <mergeCell ref="A4:B4"/>
    <mergeCell ref="C4:E4"/>
    <mergeCell ref="F4:G4"/>
    <mergeCell ref="H4:J4"/>
    <mergeCell ref="A1:J1"/>
    <mergeCell ref="A5:B5"/>
    <mergeCell ref="C5:E5"/>
    <mergeCell ref="F5:G5"/>
    <mergeCell ref="H5:J5"/>
    <mergeCell ref="G8:I8"/>
    <mergeCell ref="C8:F8"/>
    <mergeCell ref="B29:E29"/>
    <mergeCell ref="F29:I29"/>
    <mergeCell ref="B30:E30"/>
    <mergeCell ref="B31:E31"/>
    <mergeCell ref="G34:I34"/>
    <mergeCell ref="D35:F35"/>
    <mergeCell ref="G35:I35"/>
    <mergeCell ref="C27:F2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C9:F10"/>
    <mergeCell ref="C11:F12"/>
    <mergeCell ref="C13:F14"/>
    <mergeCell ref="C15:F16"/>
    <mergeCell ref="C17:F18"/>
    <mergeCell ref="J35:J37"/>
    <mergeCell ref="D36:F36"/>
    <mergeCell ref="G36:I36"/>
    <mergeCell ref="D37:F37"/>
    <mergeCell ref="G37:I37"/>
    <mergeCell ref="D38:F38"/>
    <mergeCell ref="G38:I38"/>
    <mergeCell ref="J38:J41"/>
    <mergeCell ref="D39:E39"/>
    <mergeCell ref="G39:I39"/>
    <mergeCell ref="D40:E40"/>
    <mergeCell ref="G40:I40"/>
    <mergeCell ref="D41:F41"/>
    <mergeCell ref="G41:I41"/>
    <mergeCell ref="A58:B58"/>
    <mergeCell ref="D46:F46"/>
    <mergeCell ref="G46:I46"/>
    <mergeCell ref="D47:F47"/>
    <mergeCell ref="G47:I47"/>
    <mergeCell ref="D48:F48"/>
    <mergeCell ref="G48:I48"/>
    <mergeCell ref="G21:I22"/>
    <mergeCell ref="G23:I24"/>
    <mergeCell ref="G25:I26"/>
    <mergeCell ref="D42:E42"/>
    <mergeCell ref="F43:I43"/>
    <mergeCell ref="D44:E44"/>
    <mergeCell ref="G44:I44"/>
    <mergeCell ref="D45:E45"/>
    <mergeCell ref="G45:I45"/>
    <mergeCell ref="G49:I49"/>
    <mergeCell ref="D50:E50"/>
    <mergeCell ref="D51:E51"/>
    <mergeCell ref="J27:J28"/>
    <mergeCell ref="G9:I10"/>
    <mergeCell ref="G11:I12"/>
    <mergeCell ref="G13:I14"/>
    <mergeCell ref="G15:I16"/>
    <mergeCell ref="G17:I18"/>
    <mergeCell ref="G19:I20"/>
    <mergeCell ref="G27:I2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L2:P2"/>
    <mergeCell ref="L7:P7"/>
    <mergeCell ref="L9:L10"/>
    <mergeCell ref="M9:M10"/>
    <mergeCell ref="N9:N10"/>
    <mergeCell ref="O9:O10"/>
    <mergeCell ref="P9:P10"/>
    <mergeCell ref="L11:L12"/>
    <mergeCell ref="M11:M12"/>
    <mergeCell ref="N11:N12"/>
    <mergeCell ref="O11:O12"/>
    <mergeCell ref="P11:P12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17:L18"/>
    <mergeCell ref="M17:M18"/>
    <mergeCell ref="N17:N18"/>
    <mergeCell ref="O17:O18"/>
    <mergeCell ref="P17:P18"/>
    <mergeCell ref="L19:L20"/>
    <mergeCell ref="M19:M20"/>
    <mergeCell ref="N19:N20"/>
    <mergeCell ref="O19:O20"/>
    <mergeCell ref="P19:P20"/>
    <mergeCell ref="L21:L22"/>
    <mergeCell ref="M21:M22"/>
    <mergeCell ref="N21:N22"/>
    <mergeCell ref="O21:O22"/>
    <mergeCell ref="P21:P22"/>
    <mergeCell ref="L23:L24"/>
    <mergeCell ref="M23:M24"/>
    <mergeCell ref="N23:N24"/>
    <mergeCell ref="O23:O24"/>
    <mergeCell ref="P23:P24"/>
    <mergeCell ref="L25:L26"/>
    <mergeCell ref="M25:M26"/>
    <mergeCell ref="N25:N26"/>
    <mergeCell ref="O25:O26"/>
    <mergeCell ref="P25:P26"/>
    <mergeCell ref="L53:P53"/>
    <mergeCell ref="L27:L28"/>
    <mergeCell ref="M27:M28"/>
    <mergeCell ref="N27:N28"/>
    <mergeCell ref="O27:O28"/>
    <mergeCell ref="P27:P28"/>
    <mergeCell ref="L33:P33"/>
  </mergeCells>
  <printOptions horizontalCentered="1"/>
  <pageMargins left="0.5" right="0.5" top="0.5" bottom="0.25" header="0.25" footer="0.25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Pricing Proposal</vt:lpstr>
      <vt:lpstr>Rating Form</vt:lpstr>
      <vt:lpstr>'Pricing Proposal'!Print_Area</vt:lpstr>
      <vt:lpstr>'Rating Form'!Print_Area</vt:lpstr>
      <vt:lpstr>'Pricing Proposal'!Print_Titles</vt:lpstr>
    </vt:vector>
  </TitlesOfParts>
  <Manager>David M. Williamson, Executive Director</Manager>
  <Company>Ohio Facilities Construction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Proposal Corm (CM at Risk)</dc:title>
  <dc:subject>Standard Requirements</dc:subject>
  <dc:creator>Lane Beougher, FAIA, FCSI, Assoc. DBIA, LEED AP</dc:creator>
  <cp:keywords>Construction Manager at Risk</cp:keywords>
  <cp:lastModifiedBy>Matthew Slater</cp:lastModifiedBy>
  <cp:lastPrinted>2023-10-17T15:35:09Z</cp:lastPrinted>
  <dcterms:created xsi:type="dcterms:W3CDTF">2010-05-04T12:38:31Z</dcterms:created>
  <dcterms:modified xsi:type="dcterms:W3CDTF">2024-10-04T21:47:41Z</dcterms:modified>
  <cp:category>Procurement</cp:category>
  <cp:contentStatus>2015-OCT</cp:contentStatus>
</cp:coreProperties>
</file>